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10" yWindow="-110" windowWidth="23260" windowHeight="10900"/>
  </bookViews>
  <sheets>
    <sheet name="B1" sheetId="5" r:id="rId1"/>
    <sheet name="Sintesi schede" sheetId="3" r:id="rId2"/>
    <sheet name="Prospetto - con residui" sheetId="6" r:id="rId3"/>
    <sheet name="Sintesi da sic" sheetId="4" r:id="rId4"/>
  </sheets>
  <calcPr calcId="114210"/>
</workbook>
</file>

<file path=xl/calcChain.xml><?xml version="1.0" encoding="utf-8"?>
<calcChain xmlns="http://schemas.openxmlformats.org/spreadsheetml/2006/main">
  <c r="E77" i="6"/>
  <c r="G77"/>
  <c r="E76"/>
  <c r="E75"/>
  <c r="E74"/>
  <c r="E73"/>
  <c r="E69"/>
  <c r="G69"/>
  <c r="E68"/>
  <c r="G68"/>
  <c r="E67"/>
  <c r="G67"/>
  <c r="E66"/>
  <c r="G66"/>
  <c r="E65"/>
  <c r="E64"/>
  <c r="F63"/>
  <c r="E63"/>
  <c r="E62"/>
  <c r="G62"/>
  <c r="E61"/>
  <c r="G61"/>
  <c r="E60"/>
  <c r="G60"/>
  <c r="E59"/>
  <c r="G59"/>
  <c r="E58"/>
  <c r="E56"/>
  <c r="E55"/>
  <c r="E54"/>
  <c r="E52"/>
  <c r="E51"/>
  <c r="G50"/>
  <c r="E50"/>
  <c r="E49"/>
  <c r="G49"/>
  <c r="E48"/>
  <c r="G48"/>
  <c r="E47"/>
  <c r="G47"/>
  <c r="E46"/>
  <c r="E45"/>
  <c r="E44"/>
  <c r="G44"/>
  <c r="G43"/>
  <c r="E43"/>
  <c r="E42"/>
  <c r="E41"/>
  <c r="E39"/>
  <c r="G39"/>
  <c r="G38"/>
  <c r="E38"/>
  <c r="E37"/>
  <c r="G37"/>
  <c r="E33"/>
  <c r="E32"/>
  <c r="G32"/>
  <c r="E31"/>
  <c r="G31"/>
  <c r="E30"/>
  <c r="G30"/>
  <c r="E29"/>
  <c r="E28"/>
  <c r="E27"/>
  <c r="E25"/>
  <c r="E21"/>
  <c r="E20"/>
  <c r="G20"/>
  <c r="E19"/>
  <c r="G19"/>
  <c r="E18"/>
  <c r="G18"/>
  <c r="E17"/>
  <c r="G16"/>
  <c r="E16"/>
  <c r="E15"/>
  <c r="E14"/>
  <c r="G14"/>
  <c r="E13"/>
  <c r="G13"/>
  <c r="E10"/>
  <c r="E9"/>
  <c r="G9"/>
  <c r="E8"/>
  <c r="G8"/>
  <c r="E7"/>
  <c r="G7"/>
  <c r="E6"/>
  <c r="G6"/>
  <c r="E5"/>
  <c r="I1"/>
  <c r="H1"/>
  <c r="D1"/>
  <c r="C1"/>
  <c r="L59" i="5"/>
  <c r="J59"/>
  <c r="H59"/>
  <c r="I56"/>
  <c r="G56"/>
  <c r="N55"/>
  <c r="M57"/>
  <c r="L55"/>
  <c r="K56"/>
  <c r="J55"/>
  <c r="I57"/>
  <c r="H55"/>
  <c r="G57"/>
  <c r="N52"/>
  <c r="L52"/>
  <c r="J52"/>
  <c r="H52"/>
  <c r="N50"/>
  <c r="N53"/>
  <c r="N63"/>
  <c r="L50"/>
  <c r="J50"/>
  <c r="H50"/>
  <c r="N32"/>
  <c r="L32"/>
  <c r="J32"/>
  <c r="H32"/>
  <c r="N15"/>
  <c r="M21"/>
  <c r="L15"/>
  <c r="K21"/>
  <c r="J15"/>
  <c r="I21"/>
  <c r="H15"/>
  <c r="G21"/>
  <c r="N12"/>
  <c r="L12"/>
  <c r="J12"/>
  <c r="H12"/>
  <c r="K8"/>
  <c r="M6"/>
  <c r="N4"/>
  <c r="L4"/>
  <c r="K9"/>
  <c r="J4"/>
  <c r="I8"/>
  <c r="H4"/>
  <c r="G6"/>
  <c r="F29" i="6"/>
  <c r="G29"/>
  <c r="F25"/>
  <c r="G25"/>
  <c r="F65"/>
  <c r="G65"/>
  <c r="F46"/>
  <c r="G46"/>
  <c r="E1"/>
  <c r="F75"/>
  <c r="G75"/>
  <c r="F33"/>
  <c r="G33"/>
  <c r="G63"/>
  <c r="G10"/>
  <c r="F17"/>
  <c r="G17"/>
  <c r="F27"/>
  <c r="G27"/>
  <c r="F51"/>
  <c r="G51"/>
  <c r="F55"/>
  <c r="G55"/>
  <c r="F76"/>
  <c r="G76"/>
  <c r="G5"/>
  <c r="F21"/>
  <c r="G21"/>
  <c r="F45"/>
  <c r="G45"/>
  <c r="F64"/>
  <c r="G64"/>
  <c r="F74"/>
  <c r="G74"/>
  <c r="F10"/>
  <c r="F15"/>
  <c r="G15"/>
  <c r="F28"/>
  <c r="G28"/>
  <c r="F42"/>
  <c r="G42"/>
  <c r="F52"/>
  <c r="G52"/>
  <c r="F56"/>
  <c r="G56"/>
  <c r="J53" i="5"/>
  <c r="J63"/>
  <c r="L53"/>
  <c r="L63"/>
  <c r="K63"/>
  <c r="K58"/>
  <c r="N23"/>
  <c r="N64"/>
  <c r="M9"/>
  <c r="K57"/>
  <c r="G8"/>
  <c r="G9"/>
  <c r="G5"/>
  <c r="I16"/>
  <c r="H53"/>
  <c r="H63"/>
  <c r="K6"/>
  <c r="G20"/>
  <c r="I20"/>
  <c r="K7"/>
  <c r="L23"/>
  <c r="L64"/>
  <c r="M63"/>
  <c r="K5"/>
  <c r="G7"/>
  <c r="M8"/>
  <c r="K20"/>
  <c r="H23"/>
  <c r="G58"/>
  <c r="M5"/>
  <c r="I7"/>
  <c r="G16"/>
  <c r="M20"/>
  <c r="J23"/>
  <c r="J64"/>
  <c r="M56"/>
  <c r="I58"/>
  <c r="I5"/>
  <c r="M7"/>
  <c r="I9"/>
  <c r="K16"/>
  <c r="M58"/>
  <c r="I6"/>
  <c r="M16"/>
  <c r="G1" i="6"/>
  <c r="F1"/>
  <c r="H64" i="5"/>
  <c r="I63"/>
  <c r="G63"/>
  <c r="E29" i="3"/>
  <c r="E24"/>
  <c r="E25"/>
  <c r="E26"/>
  <c r="E21"/>
  <c r="E17"/>
  <c r="E15"/>
  <c r="E11"/>
  <c r="E12"/>
  <c r="E28"/>
  <c r="E23"/>
  <c r="E20"/>
  <c r="E14"/>
  <c r="E10"/>
  <c r="E8"/>
  <c r="E6"/>
  <c r="E3"/>
  <c r="C31"/>
  <c r="F31"/>
  <c r="D31"/>
  <c r="E31"/>
</calcChain>
</file>

<file path=xl/sharedStrings.xml><?xml version="1.0" encoding="utf-8"?>
<sst xmlns="http://schemas.openxmlformats.org/spreadsheetml/2006/main" count="429" uniqueCount="264">
  <si>
    <t>TOTALE</t>
  </si>
  <si>
    <t>Descrizione</t>
  </si>
  <si>
    <t>Differenza tra programmato e speso</t>
  </si>
  <si>
    <t>Liberato</t>
  </si>
  <si>
    <t>Animazione e Promozione del Volontariato (promozione)</t>
  </si>
  <si>
    <t>Campi di volontariato</t>
  </si>
  <si>
    <t>Oneri generali dell'area promozione</t>
  </si>
  <si>
    <t>Animazione e Promozione del Volontariato (Animazione territoriale)</t>
  </si>
  <si>
    <t>Oneri generali dell'animazione territoriale</t>
  </si>
  <si>
    <t>MAN 2022</t>
  </si>
  <si>
    <t>Oneri funzionamento sportelli oper.</t>
  </si>
  <si>
    <t>Formazione</t>
  </si>
  <si>
    <t xml:space="preserve">F.A.Q. </t>
  </si>
  <si>
    <t>Università del volontariato</t>
  </si>
  <si>
    <t>Oneri generali dell'area formazione</t>
  </si>
  <si>
    <t>Consulenza ed assistenza</t>
  </si>
  <si>
    <t>Consulenza specifica</t>
  </si>
  <si>
    <t>Informazione e Comunicazione</t>
  </si>
  <si>
    <t>SI stampe</t>
  </si>
  <si>
    <t>Pec e firma digitale per Tutti</t>
  </si>
  <si>
    <t>Appunti di viaggio</t>
  </si>
  <si>
    <t>Ricerca e documentazione</t>
  </si>
  <si>
    <t xml:space="preserve">Centro documentazione </t>
  </si>
  <si>
    <t>Supporto logistico</t>
  </si>
  <si>
    <t>Casa del Volontariato</t>
  </si>
  <si>
    <t>Piattaforme informatiche</t>
  </si>
  <si>
    <t>Oneri generali dell'area logistica</t>
  </si>
  <si>
    <t>Oneri generali</t>
  </si>
  <si>
    <t>Perequazione</t>
  </si>
  <si>
    <t>Residuo libero anni precenti</t>
  </si>
  <si>
    <t xml:space="preserve">speso </t>
  </si>
  <si>
    <t>Guida ai servizi</t>
  </si>
  <si>
    <t>L</t>
  </si>
  <si>
    <t>E U</t>
  </si>
  <si>
    <t>ONERI - USCITE</t>
  </si>
  <si>
    <t>U</t>
  </si>
  <si>
    <t>U01 - PROMOZIONE ORIENTAMENTO E ANIMAZIONE TERRITORIALE</t>
  </si>
  <si>
    <t>U02 - FORMAZIONE</t>
  </si>
  <si>
    <t>U03 - CONSULENZA ASSISTENZA QUALIFICATA E ACCOMPAGNAMENTO</t>
  </si>
  <si>
    <t>U04 - INFORMAZIONE E COMUNICAZIONE</t>
  </si>
  <si>
    <t>U05 - RICERCA E DOCUMENTAZIONE</t>
  </si>
  <si>
    <t>U06 - SUPPORTO TECNICO LOGISTICO</t>
  </si>
  <si>
    <t>U40 - ONERI FINANZIARI E PATRIMONIALI</t>
  </si>
  <si>
    <t>U60 - ONERI DI SUPPORTO GENERALE</t>
  </si>
  <si>
    <t>PROVENTI - ENTRATE</t>
  </si>
  <si>
    <t>E</t>
  </si>
  <si>
    <t>Programmato 2023</t>
  </si>
  <si>
    <t>Contaminazione (Giovani Attivi)</t>
  </si>
  <si>
    <t>Personale</t>
  </si>
  <si>
    <t>Laboratorio di cittadinanza 2023</t>
  </si>
  <si>
    <t>Comunicazione interna ed esterna</t>
  </si>
  <si>
    <t>Supporto digitale</t>
  </si>
  <si>
    <t>MAN</t>
  </si>
  <si>
    <t>PROSPETTO DI SINTESI RENDICONTAZIONE ATTIVITA' CSV  SALERNO</t>
  </si>
  <si>
    <t>Data di compilazione</t>
  </si>
  <si>
    <t>PROVENTI</t>
  </si>
  <si>
    <t>Consuntivo al 31-12-2021</t>
  </si>
  <si>
    <t>Preventivo - Riclassificato 2022</t>
  </si>
  <si>
    <t>Pre-Consuntivo al 30-08-2022</t>
  </si>
  <si>
    <t>Preventivo - 2023</t>
  </si>
  <si>
    <t>1)</t>
  </si>
  <si>
    <t>Attribuzione su programmazione annuale</t>
  </si>
  <si>
    <t>+</t>
  </si>
  <si>
    <t>1.a.1)</t>
  </si>
  <si>
    <t>incassati</t>
  </si>
  <si>
    <t>1.a.2)</t>
  </si>
  <si>
    <t>da Incassare</t>
  </si>
  <si>
    <t>1.b.1)</t>
  </si>
  <si>
    <t>per servizi</t>
  </si>
  <si>
    <t>1.b.2)</t>
  </si>
  <si>
    <t>per progettazione sociale (ex accordo 23.06.2010)</t>
  </si>
  <si>
    <t>1.b.3)</t>
  </si>
  <si>
    <t>per progettazione sociale Perequazione Progetto SUD</t>
  </si>
  <si>
    <t>2)</t>
  </si>
  <si>
    <t>Proventi finanziari, patrimoniali, straordinari su risorse del FSV o perequativi</t>
  </si>
  <si>
    <t>3)</t>
  </si>
  <si>
    <t>Partita di giro / Funzionamento COGE</t>
  </si>
  <si>
    <t>4)</t>
  </si>
  <si>
    <t>RESIDUI - Risorse vincolate da anni precedenti per completamento azioni</t>
  </si>
  <si>
    <t>4.a)</t>
  </si>
  <si>
    <t>4.b)</t>
  </si>
  <si>
    <t xml:space="preserve">per progettazione sociale </t>
  </si>
  <si>
    <t>5)</t>
  </si>
  <si>
    <t xml:space="preserve">RESIDUI - Risorse non vincolate da anni precedenti </t>
  </si>
  <si>
    <t>5.a)</t>
  </si>
  <si>
    <t>Per servizi</t>
  </si>
  <si>
    <t>5.a.1)</t>
  </si>
  <si>
    <t>Risorse libere 2016</t>
  </si>
  <si>
    <t>5.a.2)</t>
  </si>
  <si>
    <t>Risorse libere 2015</t>
  </si>
  <si>
    <t>5.a.3)</t>
  </si>
  <si>
    <t>Risorse libere 2013</t>
  </si>
  <si>
    <t>5.b)</t>
  </si>
  <si>
    <t>Sopravvenienze attive 2021</t>
  </si>
  <si>
    <t>5.c)</t>
  </si>
  <si>
    <t>Sopravvenienze attive</t>
  </si>
  <si>
    <t>6)</t>
  </si>
  <si>
    <t xml:space="preserve">Perequazione </t>
  </si>
  <si>
    <t>TOTALE PROVENTI</t>
  </si>
  <si>
    <t>ONERI</t>
  </si>
  <si>
    <t>ONERI DI SUPPORTO GENERALE, FINANZIARI, PATRIMONIALI E STRAORDINARI</t>
  </si>
  <si>
    <t>7)</t>
  </si>
  <si>
    <t>Oneri di supporto generale - Altri oneri (al netto degli ammortamenti)</t>
  </si>
  <si>
    <t xml:space="preserve"> 7.a)</t>
  </si>
  <si>
    <t xml:space="preserve">Oneri per adesione a coordinamento/i </t>
  </si>
  <si>
    <t>8)</t>
  </si>
  <si>
    <t>Oneri finanziari, patrimoniali e straordinari</t>
  </si>
  <si>
    <t>di cui per attività CSV</t>
  </si>
  <si>
    <t>9)</t>
  </si>
  <si>
    <t>Acquisti beni C/Capitale</t>
  </si>
  <si>
    <t>TOTALE ONERI DI SUPPORTO GENERALE, FINANZIARI, PATRIMONIALI E STRAORDINARI</t>
  </si>
  <si>
    <t xml:space="preserve"> </t>
  </si>
  <si>
    <t>di cui Oneri per il Personale</t>
  </si>
  <si>
    <t>MISSIONE</t>
  </si>
  <si>
    <t>10)</t>
  </si>
  <si>
    <t>Promozione del volontariato</t>
  </si>
  <si>
    <t>11)</t>
  </si>
  <si>
    <t>Consulenza e Assistenza</t>
  </si>
  <si>
    <t>12)</t>
  </si>
  <si>
    <t>13)</t>
  </si>
  <si>
    <t>Informazione e comunicazione</t>
  </si>
  <si>
    <t>14)</t>
  </si>
  <si>
    <t>15)</t>
  </si>
  <si>
    <t>Progettazione sociale</t>
  </si>
  <si>
    <t xml:space="preserve">15.a) </t>
  </si>
  <si>
    <t>Servizi</t>
  </si>
  <si>
    <t xml:space="preserve">15.b) </t>
  </si>
  <si>
    <t>Bandi</t>
  </si>
  <si>
    <t xml:space="preserve">15.c) </t>
  </si>
  <si>
    <t xml:space="preserve">Progettazione sociale Perequazione progetto SUD </t>
  </si>
  <si>
    <t xml:space="preserve">15.d) </t>
  </si>
  <si>
    <t>Progettazione sociale 2011*</t>
  </si>
  <si>
    <t>16)</t>
  </si>
  <si>
    <t>Animazione Territoriale</t>
  </si>
  <si>
    <t>17)</t>
  </si>
  <si>
    <t>18)</t>
  </si>
  <si>
    <t>Oneri di funzionamento degli sportelli operativi</t>
  </si>
  <si>
    <t>19)</t>
  </si>
  <si>
    <t>TOTALE MISSIONE</t>
  </si>
  <si>
    <t>20)</t>
  </si>
  <si>
    <t>TOTALE ONERI (al netto degli ammortamenti)</t>
  </si>
  <si>
    <t>21)</t>
  </si>
  <si>
    <t>RESIDUI - Risorse vincolate per completamento azioni</t>
  </si>
  <si>
    <t>21.a)</t>
  </si>
  <si>
    <t>21.b)</t>
  </si>
  <si>
    <t>Per progettazione sociale</t>
  </si>
  <si>
    <t>21.c)</t>
  </si>
  <si>
    <t>22)</t>
  </si>
  <si>
    <t>RESIDUI - Risorse non vincolate</t>
  </si>
  <si>
    <t>22.a.)</t>
  </si>
  <si>
    <t>Residui non vincolati 2018</t>
  </si>
  <si>
    <t>22.b.)</t>
  </si>
  <si>
    <t>Residui non vincolati anni precedenti</t>
  </si>
  <si>
    <t>perequazione</t>
  </si>
  <si>
    <t>TOTALE A PAREGGIO</t>
  </si>
  <si>
    <t>N.B.: tutte le voci evidenziate in corsivo sono esposte a titolo di informazione (rappresentano solo un “di cui”).</t>
  </si>
  <si>
    <t>Programmato 2020/2021/2022</t>
  </si>
  <si>
    <t>speso al 31-10-2022</t>
  </si>
  <si>
    <t>Stima spesa al 31/12/2022</t>
  </si>
  <si>
    <t>differenza tra progr. e speso al 31/12/2022</t>
  </si>
  <si>
    <t>impegno di spesa 2023</t>
  </si>
  <si>
    <t>Programmazione 2023</t>
  </si>
  <si>
    <t>Volontariato e giovani</t>
  </si>
  <si>
    <t>Corpi di solidarietà di pace</t>
  </si>
  <si>
    <t xml:space="preserve">Percorsi di rete </t>
  </si>
  <si>
    <t>Giovani Attivi (campi di volontariato - People raising - giovani e scuola - compartecipazione a progetti)</t>
  </si>
  <si>
    <t>Laboratori di welfare</t>
  </si>
  <si>
    <t>Micro Azioni Natalizie 2021</t>
  </si>
  <si>
    <t>Map 2021</t>
  </si>
  <si>
    <t>Agorà telematiche</t>
  </si>
  <si>
    <t>Riabitare i Luoghi</t>
  </si>
  <si>
    <t>Laboratorio di cittadinanza - percorsi di anim. Terr.</t>
  </si>
  <si>
    <t>MAN 2023</t>
  </si>
  <si>
    <t>Laboratori di cittadinanza (MAP 2023)</t>
  </si>
  <si>
    <t>Oneri generali dell'area animazione e promozione</t>
  </si>
  <si>
    <t>Laboratori di cittadinanza - per. form.</t>
  </si>
  <si>
    <t xml:space="preserve">UNIVOL </t>
  </si>
  <si>
    <t>FAQ</t>
  </si>
  <si>
    <t>Oneri generale area consulenza</t>
  </si>
  <si>
    <t xml:space="preserve">Comunicazione Istituzionale </t>
  </si>
  <si>
    <t>Pec e firma digitale per tutti</t>
  </si>
  <si>
    <t>Vestiamo il volontariato</t>
  </si>
  <si>
    <t xml:space="preserve">Ciak molto bene </t>
  </si>
  <si>
    <t>Laboratori di cittadinanza - Com.</t>
  </si>
  <si>
    <t>Supporto stampe ETS</t>
  </si>
  <si>
    <t>Oneri generali dell'area comunicazione</t>
  </si>
  <si>
    <t>Azione di comunicazione (si stampe e comunicazione istituzionale)</t>
  </si>
  <si>
    <t>Oneri generali dell'area documentazione</t>
  </si>
  <si>
    <t>Servizio di trasporto OdV</t>
  </si>
  <si>
    <t xml:space="preserve">Servizio di trasporto </t>
  </si>
  <si>
    <t>Laboratorio di cittadinanza - logistica</t>
  </si>
  <si>
    <t>Logistica + acquisti materiale</t>
  </si>
  <si>
    <t>Digitale</t>
  </si>
  <si>
    <t xml:space="preserve">Acquisti beni C/capitale Struttura </t>
  </si>
  <si>
    <t>Acquisti beni C/capitale Missione</t>
  </si>
  <si>
    <t>Oneri finanziari 2022</t>
  </si>
  <si>
    <t>Attribuzione 2023</t>
  </si>
  <si>
    <t>Preventivo</t>
  </si>
  <si>
    <t>01 - GIOVANI ATTIVI</t>
  </si>
  <si>
    <t>PERSONALE</t>
  </si>
  <si>
    <t>CAMPI DI VOLONTARIATO GENERALE</t>
  </si>
  <si>
    <t>GIOVANI</t>
  </si>
  <si>
    <t>SCAMBI DI RETE (GENERALE)</t>
  </si>
  <si>
    <t>02 - LABORATORI DI CITTADINANZA</t>
  </si>
  <si>
    <t>LABORATORI DI CITTADINANZA GENERALE</t>
  </si>
  <si>
    <t>03 - MAN</t>
  </si>
  <si>
    <t>MAN (GENERALE)</t>
  </si>
  <si>
    <t>01 - Iniziative formative promosse dal CSV</t>
  </si>
  <si>
    <t>Università del Volontariato</t>
  </si>
  <si>
    <t>02 -Iniziative formative promosse dalle organizzazioni di volontariato</t>
  </si>
  <si>
    <t>F.A.Q.</t>
  </si>
  <si>
    <t>03 - Oneri generali servizio Formazione</t>
  </si>
  <si>
    <t>PERSONALE (FAQ)</t>
  </si>
  <si>
    <t>PERSONALE (UNIVOL)</t>
  </si>
  <si>
    <t>01 - CONSULENZE SPECIFICHE</t>
  </si>
  <si>
    <t>CONSULENTI</t>
  </si>
  <si>
    <t>01 - COMUNICAZIONE INTERNA ED ESTERNA</t>
  </si>
  <si>
    <t>COMUNICAZIONE ESTERNA</t>
  </si>
  <si>
    <t>COMUNICAZIONE INTERNA</t>
  </si>
  <si>
    <t>01 - CENTRO DOCUMENTAZIONE</t>
  </si>
  <si>
    <t>CENTRO DOCUMENTAZIONE</t>
  </si>
  <si>
    <t>01 - SUPPORTO LOGISTICO</t>
  </si>
  <si>
    <t>ACQUISTO MATERIALE</t>
  </si>
  <si>
    <t>SUPPORTO LOGISTICO</t>
  </si>
  <si>
    <t>02 - SUPPORTO DIGITALE</t>
  </si>
  <si>
    <t>PEC PER TUTTI</t>
  </si>
  <si>
    <t>PIATTAFORME INFORMATICHE</t>
  </si>
  <si>
    <t>03 - CASA DEL VOLONTARIATO</t>
  </si>
  <si>
    <t>CASA DEL VOLONTARIATO</t>
  </si>
  <si>
    <t>01 - Su rapporti bancari</t>
  </si>
  <si>
    <t>Su rapporti bancari</t>
  </si>
  <si>
    <t>01 - Acquisto beni di consumo</t>
  </si>
  <si>
    <t>Acquisto beni di consumo</t>
  </si>
  <si>
    <t>Alimenti</t>
  </si>
  <si>
    <t>Cancelleria</t>
  </si>
  <si>
    <t>02 - Servizi</t>
  </si>
  <si>
    <t>Assicurazione</t>
  </si>
  <si>
    <t>Oneri per adesione a coordinamento (canone CSV NET)</t>
  </si>
  <si>
    <t>Manutenzione</t>
  </si>
  <si>
    <t>Catering</t>
  </si>
  <si>
    <t>Postali</t>
  </si>
  <si>
    <t>Enel</t>
  </si>
  <si>
    <t>Telefono</t>
  </si>
  <si>
    <t>Acqua</t>
  </si>
  <si>
    <t>Pulizie</t>
  </si>
  <si>
    <t>Gas</t>
  </si>
  <si>
    <t>Piattaforma informatica</t>
  </si>
  <si>
    <t>03 - Godimento beni di terzi</t>
  </si>
  <si>
    <t>Affitto sede</t>
  </si>
  <si>
    <t>04 - Personale</t>
  </si>
  <si>
    <t>Direttore</t>
  </si>
  <si>
    <t>Segreteria</t>
  </si>
  <si>
    <t>Amministrazione</t>
  </si>
  <si>
    <t>06 - Oneri diversi di gestione</t>
  </si>
  <si>
    <t>Oneri diversi di gestione</t>
  </si>
  <si>
    <t>Oneri tributari (imposte)</t>
  </si>
  <si>
    <t>07 - Organi statutari</t>
  </si>
  <si>
    <t>Rimborso spese Organi</t>
  </si>
  <si>
    <t>Compensi Revisori</t>
  </si>
  <si>
    <t>Spese di rappresentanza</t>
  </si>
  <si>
    <t>08 - Consulenze</t>
  </si>
  <si>
    <t>Consulenza fiscale</t>
  </si>
  <si>
    <t>Consulenza lavoro</t>
  </si>
  <si>
    <t>Bilancio Sociale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</si>
</sst>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#,##0.00_ ;[Red]\-#,##0.00\ "/>
    <numFmt numFmtId="166" formatCode="#,##0.00\ ;\-#,##0.00\ ;&quot; -&quot;#\ ;@\ "/>
  </numFmts>
  <fonts count="18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indexed="56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6" fontId="2" fillId="0" borderId="1" applyFill="0" applyProtection="0">
      <alignment horizontal="left"/>
    </xf>
    <xf numFmtId="43" fontId="2" fillId="0" borderId="0" applyFont="0" applyFill="0" applyBorder="0" applyAlignment="0" applyProtection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Fill="1"/>
    <xf numFmtId="0" fontId="1" fillId="0" borderId="2" xfId="0" applyFont="1" applyFill="1" applyBorder="1" applyAlignment="1">
      <alignment horizontal="left"/>
    </xf>
    <xf numFmtId="165" fontId="3" fillId="0" borderId="2" xfId="5" applyNumberFormat="1" applyFont="1" applyFill="1" applyBorder="1" applyAlignment="1">
      <alignment horizontal="center" wrapText="1"/>
    </xf>
    <xf numFmtId="0" fontId="1" fillId="2" borderId="3" xfId="0" applyFont="1" applyFill="1" applyBorder="1"/>
    <xf numFmtId="0" fontId="4" fillId="2" borderId="4" xfId="0" applyFont="1" applyFill="1" applyBorder="1" applyAlignment="1">
      <alignment horizontal="left"/>
    </xf>
    <xf numFmtId="165" fontId="1" fillId="2" borderId="4" xfId="5" applyNumberFormat="1" applyFont="1" applyFill="1" applyBorder="1"/>
    <xf numFmtId="165" fontId="1" fillId="2" borderId="4" xfId="5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165" fontId="1" fillId="0" borderId="4" xfId="5" applyNumberFormat="1" applyFont="1" applyFill="1" applyBorder="1" applyAlignment="1">
      <alignment horizontal="right"/>
    </xf>
    <xf numFmtId="165" fontId="1" fillId="0" borderId="4" xfId="5" applyNumberFormat="1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>
      <alignment wrapText="1"/>
    </xf>
    <xf numFmtId="165" fontId="1" fillId="0" borderId="4" xfId="5" applyNumberFormat="1" applyFont="1" applyFill="1" applyBorder="1" applyAlignment="1">
      <alignment horizontal="right" wrapText="1"/>
    </xf>
    <xf numFmtId="0" fontId="4" fillId="0" borderId="4" xfId="0" applyFont="1" applyFill="1" applyBorder="1"/>
    <xf numFmtId="165" fontId="1" fillId="0" borderId="0" xfId="0" applyNumberFormat="1" applyFont="1" applyFill="1"/>
    <xf numFmtId="0" fontId="1" fillId="0" borderId="0" xfId="0" applyFont="1" applyFill="1" applyAlignment="1">
      <alignment horizontal="left"/>
    </xf>
    <xf numFmtId="43" fontId="2" fillId="0" borderId="0" xfId="2" applyFont="1" applyBorder="1" applyAlignment="1">
      <alignment wrapText="1"/>
    </xf>
    <xf numFmtId="0" fontId="6" fillId="0" borderId="4" xfId="0" applyFont="1" applyFill="1" applyBorder="1"/>
    <xf numFmtId="0" fontId="7" fillId="0" borderId="0" xfId="4" applyFont="1" applyAlignment="1">
      <alignment horizontal="left"/>
    </xf>
    <xf numFmtId="0" fontId="2" fillId="0" borderId="0" xfId="4"/>
    <xf numFmtId="0" fontId="8" fillId="0" borderId="0" xfId="4" applyFont="1" applyAlignment="1">
      <alignment horizontal="left"/>
    </xf>
    <xf numFmtId="43" fontId="9" fillId="3" borderId="4" xfId="2" applyFont="1" applyFill="1" applyBorder="1" applyAlignment="1">
      <alignment horizontal="center" wrapText="1"/>
    </xf>
    <xf numFmtId="0" fontId="8" fillId="0" borderId="5" xfId="4" applyFont="1" applyBorder="1" applyAlignment="1">
      <alignment horizontal="right"/>
    </xf>
    <xf numFmtId="0" fontId="10" fillId="0" borderId="6" xfId="4" applyFont="1" applyBorder="1" applyAlignment="1">
      <alignment horizontal="left"/>
    </xf>
    <xf numFmtId="0" fontId="10" fillId="0" borderId="6" xfId="4" applyFont="1" applyBorder="1" applyAlignment="1">
      <alignment horizontal="right" vertical="center"/>
    </xf>
    <xf numFmtId="0" fontId="2" fillId="0" borderId="6" xfId="4" applyBorder="1"/>
    <xf numFmtId="0" fontId="2" fillId="0" borderId="4" xfId="4" applyBorder="1" applyAlignment="1">
      <alignment horizontal="center"/>
    </xf>
    <xf numFmtId="43" fontId="8" fillId="0" borderId="4" xfId="2" applyFont="1" applyFill="1" applyBorder="1" applyAlignment="1">
      <alignment wrapText="1"/>
    </xf>
    <xf numFmtId="0" fontId="2" fillId="0" borderId="7" xfId="4" applyBorder="1" applyAlignment="1">
      <alignment horizontal="right"/>
    </xf>
    <xf numFmtId="0" fontId="11" fillId="0" borderId="8" xfId="4" applyFont="1" applyBorder="1"/>
    <xf numFmtId="0" fontId="11" fillId="0" borderId="9" xfId="4" applyFont="1" applyBorder="1"/>
    <xf numFmtId="166" fontId="11" fillId="0" borderId="4" xfId="1" applyFont="1" applyFill="1" applyBorder="1" applyAlignment="1" applyProtection="1">
      <alignment wrapText="1"/>
    </xf>
    <xf numFmtId="43" fontId="11" fillId="0" borderId="4" xfId="2" applyFont="1" applyBorder="1" applyAlignment="1">
      <alignment wrapText="1"/>
    </xf>
    <xf numFmtId="0" fontId="8" fillId="0" borderId="3" xfId="4" applyFont="1" applyBorder="1" applyAlignment="1">
      <alignment horizontal="right"/>
    </xf>
    <xf numFmtId="0" fontId="8" fillId="0" borderId="10" xfId="4" applyFont="1" applyBorder="1"/>
    <xf numFmtId="0" fontId="8" fillId="0" borderId="10" xfId="4" applyFont="1" applyBorder="1" applyAlignment="1">
      <alignment horizontal="right" vertical="center"/>
    </xf>
    <xf numFmtId="0" fontId="2" fillId="0" borderId="10" xfId="4" applyBorder="1"/>
    <xf numFmtId="166" fontId="8" fillId="0" borderId="4" xfId="1" applyFont="1" applyFill="1" applyBorder="1" applyAlignment="1" applyProtection="1">
      <alignment wrapText="1"/>
    </xf>
    <xf numFmtId="0" fontId="8" fillId="0" borderId="6" xfId="4" applyFont="1" applyBorder="1"/>
    <xf numFmtId="0" fontId="8" fillId="0" borderId="6" xfId="4" applyFont="1" applyBorder="1" applyAlignment="1">
      <alignment horizontal="right" vertical="center"/>
    </xf>
    <xf numFmtId="43" fontId="8" fillId="0" borderId="4" xfId="2" applyFont="1" applyBorder="1" applyAlignment="1">
      <alignment wrapText="1"/>
    </xf>
    <xf numFmtId="0" fontId="8" fillId="0" borderId="7" xfId="4" applyFont="1" applyBorder="1" applyAlignment="1">
      <alignment horizontal="right"/>
    </xf>
    <xf numFmtId="0" fontId="8" fillId="0" borderId="0" xfId="4" applyFont="1"/>
    <xf numFmtId="0" fontId="8" fillId="0" borderId="4" xfId="4" applyFont="1" applyBorder="1" applyAlignment="1">
      <alignment horizontal="right"/>
    </xf>
    <xf numFmtId="0" fontId="8" fillId="0" borderId="4" xfId="4" applyFont="1" applyBorder="1"/>
    <xf numFmtId="0" fontId="8" fillId="0" borderId="4" xfId="4" applyFont="1" applyBorder="1" applyAlignment="1">
      <alignment horizontal="right" vertical="center"/>
    </xf>
    <xf numFmtId="0" fontId="2" fillId="0" borderId="4" xfId="4" applyBorder="1"/>
    <xf numFmtId="43" fontId="12" fillId="3" borderId="4" xfId="2" applyFont="1" applyFill="1" applyBorder="1" applyAlignment="1">
      <alignment horizontal="center" wrapText="1"/>
    </xf>
    <xf numFmtId="43" fontId="12" fillId="3" borderId="4" xfId="2" applyFont="1" applyFill="1" applyBorder="1" applyAlignment="1">
      <alignment wrapText="1"/>
    </xf>
    <xf numFmtId="0" fontId="13" fillId="0" borderId="7" xfId="4" applyFont="1" applyBorder="1" applyAlignment="1">
      <alignment horizontal="right"/>
    </xf>
    <xf numFmtId="0" fontId="10" fillId="0" borderId="0" xfId="4" applyFont="1" applyAlignment="1">
      <alignment horizontal="center"/>
    </xf>
    <xf numFmtId="0" fontId="10" fillId="0" borderId="0" xfId="4" applyFont="1" applyAlignment="1">
      <alignment horizontal="right" vertical="center"/>
    </xf>
    <xf numFmtId="0" fontId="13" fillId="0" borderId="0" xfId="4" applyFont="1" applyAlignment="1">
      <alignment horizontal="center"/>
    </xf>
    <xf numFmtId="43" fontId="13" fillId="0" borderId="4" xfId="2" applyFont="1" applyFill="1" applyBorder="1" applyAlignment="1">
      <alignment wrapText="1"/>
    </xf>
    <xf numFmtId="0" fontId="13" fillId="0" borderId="0" xfId="4" applyFont="1"/>
    <xf numFmtId="43" fontId="12" fillId="4" borderId="4" xfId="2" applyFont="1" applyFill="1" applyBorder="1" applyAlignment="1">
      <alignment wrapText="1"/>
    </xf>
    <xf numFmtId="43" fontId="2" fillId="0" borderId="4" xfId="2" applyFont="1" applyBorder="1" applyAlignment="1">
      <alignment wrapText="1"/>
    </xf>
    <xf numFmtId="0" fontId="12" fillId="5" borderId="3" xfId="4" applyFont="1" applyFill="1" applyBorder="1"/>
    <xf numFmtId="0" fontId="12" fillId="5" borderId="10" xfId="4" applyFont="1" applyFill="1" applyBorder="1"/>
    <xf numFmtId="0" fontId="2" fillId="5" borderId="4" xfId="4" applyFill="1" applyBorder="1" applyAlignment="1">
      <alignment horizontal="center"/>
    </xf>
    <xf numFmtId="43" fontId="12" fillId="5" borderId="4" xfId="2" applyFont="1" applyFill="1" applyBorder="1" applyAlignment="1">
      <alignment wrapText="1"/>
    </xf>
    <xf numFmtId="0" fontId="2" fillId="6" borderId="5" xfId="4" applyFill="1" applyBorder="1"/>
    <xf numFmtId="0" fontId="2" fillId="6" borderId="4" xfId="4" applyFill="1" applyBorder="1" applyAlignment="1">
      <alignment horizontal="center"/>
    </xf>
    <xf numFmtId="166" fontId="15" fillId="6" borderId="4" xfId="1" applyFont="1" applyFill="1" applyBorder="1" applyAlignment="1" applyProtection="1">
      <alignment wrapText="1"/>
    </xf>
    <xf numFmtId="0" fontId="13" fillId="0" borderId="10" xfId="4" applyFont="1" applyBorder="1" applyAlignment="1">
      <alignment horizontal="right"/>
    </xf>
    <xf numFmtId="0" fontId="10" fillId="0" borderId="10" xfId="4" applyFont="1" applyBorder="1" applyAlignment="1">
      <alignment horizontal="center"/>
    </xf>
    <xf numFmtId="0" fontId="10" fillId="0" borderId="10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/>
    </xf>
    <xf numFmtId="0" fontId="2" fillId="0" borderId="10" xfId="4" applyBorder="1" applyAlignment="1">
      <alignment horizontal="center"/>
    </xf>
    <xf numFmtId="43" fontId="13" fillId="0" borderId="10" xfId="2" applyFont="1" applyFill="1" applyBorder="1" applyAlignment="1">
      <alignment wrapText="1"/>
    </xf>
    <xf numFmtId="0" fontId="2" fillId="5" borderId="11" xfId="4" applyFill="1" applyBorder="1" applyAlignment="1">
      <alignment horizontal="center"/>
    </xf>
    <xf numFmtId="43" fontId="8" fillId="7" borderId="4" xfId="2" applyFont="1" applyFill="1" applyBorder="1" applyAlignment="1">
      <alignment wrapText="1"/>
    </xf>
    <xf numFmtId="0" fontId="11" fillId="0" borderId="0" xfId="4" applyFont="1"/>
    <xf numFmtId="0" fontId="11" fillId="0" borderId="0" xfId="4" applyFont="1" applyAlignment="1">
      <alignment horizontal="right" vertical="center"/>
    </xf>
    <xf numFmtId="0" fontId="11" fillId="0" borderId="0" xfId="4" applyFont="1" applyAlignment="1">
      <alignment horizontal="center"/>
    </xf>
    <xf numFmtId="43" fontId="11" fillId="0" borderId="0" xfId="2" applyFont="1" applyBorder="1" applyAlignment="1">
      <alignment horizontal="center" wrapText="1"/>
    </xf>
    <xf numFmtId="0" fontId="16" fillId="0" borderId="0" xfId="4" applyFont="1"/>
    <xf numFmtId="0" fontId="16" fillId="0" borderId="0" xfId="4" applyFont="1" applyAlignment="1">
      <alignment horizontal="right" vertical="center"/>
    </xf>
    <xf numFmtId="0" fontId="16" fillId="0" borderId="0" xfId="4" applyFont="1" applyAlignment="1">
      <alignment horizontal="center"/>
    </xf>
    <xf numFmtId="43" fontId="16" fillId="0" borderId="0" xfId="2" applyFont="1" applyBorder="1" applyAlignment="1">
      <alignment wrapText="1"/>
    </xf>
    <xf numFmtId="0" fontId="2" fillId="0" borderId="0" xfId="4" applyAlignment="1">
      <alignment horizontal="right"/>
    </xf>
    <xf numFmtId="0" fontId="2" fillId="0" borderId="0" xfId="4" applyAlignment="1">
      <alignment horizontal="right" vertical="center"/>
    </xf>
    <xf numFmtId="0" fontId="2" fillId="0" borderId="0" xfId="4" applyAlignment="1">
      <alignment horizontal="center"/>
    </xf>
    <xf numFmtId="0" fontId="4" fillId="2" borderId="10" xfId="0" applyFont="1" applyFill="1" applyBorder="1" applyAlignment="1">
      <alignment horizontal="left"/>
    </xf>
    <xf numFmtId="165" fontId="1" fillId="2" borderId="10" xfId="5" applyNumberFormat="1" applyFont="1" applyFill="1" applyBorder="1"/>
    <xf numFmtId="165" fontId="1" fillId="2" borderId="10" xfId="5" applyNumberFormat="1" applyFont="1" applyFill="1" applyBorder="1" applyAlignment="1">
      <alignment horizontal="right"/>
    </xf>
    <xf numFmtId="165" fontId="1" fillId="2" borderId="11" xfId="5" applyNumberFormat="1" applyFont="1" applyFill="1" applyBorder="1" applyAlignment="1">
      <alignment horizontal="right"/>
    </xf>
    <xf numFmtId="0" fontId="1" fillId="0" borderId="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1" fillId="0" borderId="14" xfId="0" applyFont="1" applyBorder="1" applyAlignment="1">
      <alignment horizontal="left"/>
    </xf>
    <xf numFmtId="165" fontId="1" fillId="0" borderId="15" xfId="5" applyNumberFormat="1" applyFont="1" applyFill="1" applyBorder="1" applyAlignment="1">
      <alignment horizontal="right"/>
    </xf>
    <xf numFmtId="165" fontId="1" fillId="0" borderId="15" xfId="5" applyNumberFormat="1" applyFont="1" applyFill="1" applyBorder="1"/>
    <xf numFmtId="0" fontId="1" fillId="0" borderId="11" xfId="0" applyFont="1" applyBorder="1"/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165" fontId="5" fillId="0" borderId="4" xfId="5" applyNumberFormat="1" applyFont="1" applyFill="1" applyBorder="1" applyAlignment="1">
      <alignment horizontal="right"/>
    </xf>
    <xf numFmtId="0" fontId="1" fillId="0" borderId="12" xfId="0" applyFont="1" applyBorder="1"/>
    <xf numFmtId="165" fontId="1" fillId="0" borderId="2" xfId="5" applyNumberFormat="1" applyFont="1" applyFill="1" applyBorder="1" applyAlignment="1">
      <alignment horizontal="right"/>
    </xf>
    <xf numFmtId="0" fontId="1" fillId="0" borderId="15" xfId="0" applyFont="1" applyBorder="1"/>
    <xf numFmtId="4" fontId="1" fillId="0" borderId="0" xfId="0" applyNumberFormat="1" applyFont="1" applyAlignment="1">
      <alignment horizontal="left"/>
    </xf>
    <xf numFmtId="0" fontId="1" fillId="0" borderId="7" xfId="0" applyFont="1" applyBorder="1"/>
    <xf numFmtId="165" fontId="1" fillId="0" borderId="10" xfId="5" applyNumberFormat="1" applyFont="1" applyFill="1" applyBorder="1" applyAlignment="1">
      <alignment horizontal="right"/>
    </xf>
    <xf numFmtId="165" fontId="1" fillId="0" borderId="11" xfId="5" applyNumberFormat="1" applyFont="1" applyFill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165" fontId="1" fillId="0" borderId="0" xfId="0" applyNumberFormat="1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8" borderId="0" xfId="0" applyFont="1" applyFill="1"/>
    <xf numFmtId="4" fontId="1" fillId="8" borderId="0" xfId="0" applyNumberFormat="1" applyFont="1" applyFill="1"/>
    <xf numFmtId="0" fontId="1" fillId="2" borderId="0" xfId="0" applyFont="1" applyFill="1"/>
    <xf numFmtId="4" fontId="1" fillId="2" borderId="0" xfId="0" applyNumberFormat="1" applyFont="1" applyFill="1"/>
    <xf numFmtId="0" fontId="2" fillId="0" borderId="0" xfId="4" applyAlignment="1"/>
    <xf numFmtId="0" fontId="12" fillId="4" borderId="3" xfId="4" applyFont="1" applyFill="1" applyBorder="1" applyAlignment="1">
      <alignment horizontal="center"/>
    </xf>
    <xf numFmtId="0" fontId="12" fillId="4" borderId="10" xfId="4" applyFont="1" applyFill="1" applyBorder="1" applyAlignment="1">
      <alignment horizontal="center"/>
    </xf>
    <xf numFmtId="0" fontId="14" fillId="0" borderId="5" xfId="4" applyFont="1" applyBorder="1" applyAlignment="1">
      <alignment horizontal="left"/>
    </xf>
    <xf numFmtId="0" fontId="14" fillId="0" borderId="6" xfId="4" applyFont="1" applyBorder="1" applyAlignment="1">
      <alignment horizontal="left"/>
    </xf>
    <xf numFmtId="0" fontId="14" fillId="0" borderId="14" xfId="4" applyFont="1" applyBorder="1" applyAlignment="1">
      <alignment horizontal="left"/>
    </xf>
    <xf numFmtId="0" fontId="15" fillId="6" borderId="10" xfId="4" applyFont="1" applyFill="1" applyBorder="1" applyAlignment="1">
      <alignment horizontal="left"/>
    </xf>
    <xf numFmtId="0" fontId="2" fillId="0" borderId="10" xfId="4" applyBorder="1" applyAlignment="1">
      <alignment horizontal="left"/>
    </xf>
    <xf numFmtId="0" fontId="12" fillId="5" borderId="3" xfId="4" applyFont="1" applyFill="1" applyBorder="1" applyAlignment="1">
      <alignment horizontal="center"/>
    </xf>
    <xf numFmtId="0" fontId="12" fillId="5" borderId="10" xfId="4" applyFont="1" applyFill="1" applyBorder="1" applyAlignment="1">
      <alignment horizontal="center"/>
    </xf>
    <xf numFmtId="0" fontId="12" fillId="5" borderId="11" xfId="4" applyFont="1" applyFill="1" applyBorder="1" applyAlignment="1">
      <alignment horizontal="center"/>
    </xf>
    <xf numFmtId="0" fontId="2" fillId="0" borderId="10" xfId="4" applyBorder="1"/>
    <xf numFmtId="0" fontId="2" fillId="0" borderId="11" xfId="4" applyBorder="1" applyAlignment="1">
      <alignment horizontal="left"/>
    </xf>
    <xf numFmtId="0" fontId="12" fillId="4" borderId="11" xfId="4" applyFont="1" applyFill="1" applyBorder="1" applyAlignment="1">
      <alignment horizontal="center"/>
    </xf>
    <xf numFmtId="0" fontId="12" fillId="4" borderId="16" xfId="4" applyFont="1" applyFill="1" applyBorder="1" applyAlignment="1">
      <alignment horizontal="center"/>
    </xf>
    <xf numFmtId="0" fontId="12" fillId="4" borderId="17" xfId="4" applyFont="1" applyFill="1" applyBorder="1" applyAlignment="1">
      <alignment horizontal="center"/>
    </xf>
    <xf numFmtId="14" fontId="8" fillId="0" borderId="3" xfId="4" applyNumberFormat="1" applyFont="1" applyBorder="1" applyAlignment="1">
      <alignment horizontal="center"/>
    </xf>
    <xf numFmtId="14" fontId="8" fillId="0" borderId="10" xfId="4" applyNumberFormat="1" applyFont="1" applyBorder="1" applyAlignment="1">
      <alignment horizontal="center"/>
    </xf>
    <xf numFmtId="14" fontId="8" fillId="0" borderId="11" xfId="4" applyNumberFormat="1" applyFont="1" applyBorder="1" applyAlignment="1">
      <alignment horizontal="center"/>
    </xf>
    <xf numFmtId="0" fontId="8" fillId="0" borderId="5" xfId="4" applyFont="1" applyBorder="1" applyAlignment="1">
      <alignment horizontal="left"/>
    </xf>
    <xf numFmtId="0" fontId="8" fillId="0" borderId="6" xfId="4" applyFont="1" applyBorder="1" applyAlignment="1">
      <alignment horizontal="left"/>
    </xf>
    <xf numFmtId="0" fontId="9" fillId="3" borderId="3" xfId="4" applyFont="1" applyFill="1" applyBorder="1" applyAlignment="1">
      <alignment horizontal="center" vertical="center"/>
    </xf>
    <xf numFmtId="0" fontId="9" fillId="3" borderId="10" xfId="4" applyFont="1" applyFill="1" applyBorder="1" applyAlignment="1">
      <alignment horizontal="center" vertical="center"/>
    </xf>
    <xf numFmtId="0" fontId="9" fillId="3" borderId="11" xfId="4" applyFont="1" applyFill="1" applyBorder="1" applyAlignment="1">
      <alignment horizontal="center" vertical="center"/>
    </xf>
    <xf numFmtId="0" fontId="12" fillId="3" borderId="3" xfId="4" applyFont="1" applyFill="1" applyBorder="1" applyAlignment="1">
      <alignment horizontal="center"/>
    </xf>
    <xf numFmtId="0" fontId="12" fillId="3" borderId="10" xfId="4" applyFont="1" applyFill="1" applyBorder="1" applyAlignment="1">
      <alignment horizontal="center"/>
    </xf>
  </cellXfs>
  <cellStyles count="7">
    <cellStyle name="Migliaia 5" xfId="1"/>
    <cellStyle name="Migliaia_Prospetto di sintesi rendicontazione attività CSV Caserta" xfId="2"/>
    <cellStyle name="Normale" xfId="0" builtinId="0"/>
    <cellStyle name="Normale 6" xfId="3"/>
    <cellStyle name="Normale_Prospetto di sintesi rendicontazione attività CSV Caserta" xfId="4"/>
    <cellStyle name="Valuta 2" xfId="5"/>
    <cellStyle name="Valuta 2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1:N66"/>
  <sheetViews>
    <sheetView showGridLines="0" tabSelected="1" workbookViewId="0">
      <pane ySplit="3" topLeftCell="A19" activePane="bottomLeft" state="frozen"/>
      <selection pane="bottomLeft" activeCell="E29" sqref="E29"/>
    </sheetView>
  </sheetViews>
  <sheetFormatPr defaultColWidth="9.08984375" defaultRowHeight="14.5"/>
  <cols>
    <col min="1" max="1" width="1" style="20" customWidth="1"/>
    <col min="2" max="2" width="4.08984375" style="81" customWidth="1"/>
    <col min="3" max="3" width="4.453125" style="20" customWidth="1"/>
    <col min="4" max="4" width="6.08984375" style="82" customWidth="1"/>
    <col min="5" max="5" width="34" style="20" customWidth="1"/>
    <col min="6" max="6" width="9.453125" style="83" customWidth="1"/>
    <col min="7" max="7" width="3.6328125" style="83" customWidth="1"/>
    <col min="8" max="8" width="12" style="17" bestFit="1" customWidth="1"/>
    <col min="9" max="9" width="3.6328125" style="83" customWidth="1"/>
    <col min="10" max="10" width="13.453125" style="17" customWidth="1"/>
    <col min="11" max="11" width="3.6328125" style="83" customWidth="1"/>
    <col min="12" max="12" width="14" style="17" customWidth="1"/>
    <col min="13" max="13" width="3.6328125" style="83" customWidth="1"/>
    <col min="14" max="14" width="13.453125" style="17" customWidth="1"/>
    <col min="15" max="16" width="10.6328125" style="20" bestFit="1" customWidth="1"/>
    <col min="17" max="16384" width="9.08984375" style="20"/>
  </cols>
  <sheetData>
    <row r="1" spans="2:14" s="114" customFormat="1" ht="23.5">
      <c r="B1" s="19" t="s">
        <v>53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4">
      <c r="B2" s="130">
        <v>44908</v>
      </c>
      <c r="C2" s="131"/>
      <c r="D2" s="132"/>
      <c r="E2" s="133" t="s">
        <v>54</v>
      </c>
      <c r="F2" s="134"/>
      <c r="G2" s="21"/>
      <c r="H2" s="21"/>
      <c r="I2" s="21"/>
      <c r="J2" s="21"/>
      <c r="K2" s="21"/>
      <c r="L2" s="21"/>
      <c r="M2" s="21"/>
      <c r="N2" s="21"/>
    </row>
    <row r="3" spans="2:14" ht="52.75" customHeight="1">
      <c r="B3" s="135" t="s">
        <v>55</v>
      </c>
      <c r="C3" s="136"/>
      <c r="D3" s="136"/>
      <c r="E3" s="136"/>
      <c r="F3" s="137"/>
      <c r="G3" s="22"/>
      <c r="H3" s="22" t="s">
        <v>56</v>
      </c>
      <c r="I3" s="22"/>
      <c r="J3" s="22" t="s">
        <v>57</v>
      </c>
      <c r="K3" s="22"/>
      <c r="L3" s="22" t="s">
        <v>58</v>
      </c>
      <c r="M3" s="22"/>
      <c r="N3" s="22" t="s">
        <v>59</v>
      </c>
    </row>
    <row r="4" spans="2:14">
      <c r="B4" s="23" t="s">
        <v>60</v>
      </c>
      <c r="C4" s="24" t="s">
        <v>61</v>
      </c>
      <c r="D4" s="25"/>
      <c r="E4" s="26"/>
      <c r="F4" s="27" t="s">
        <v>62</v>
      </c>
      <c r="G4" s="27"/>
      <c r="H4" s="28">
        <f>H5+H6</f>
        <v>553700</v>
      </c>
      <c r="I4" s="27"/>
      <c r="J4" s="28">
        <f>J5+J6</f>
        <v>553700</v>
      </c>
      <c r="K4" s="27"/>
      <c r="L4" s="28">
        <f>L5+L6</f>
        <v>553700</v>
      </c>
      <c r="M4" s="27"/>
      <c r="N4" s="28">
        <f>N5+N6</f>
        <v>599180.73</v>
      </c>
    </row>
    <row r="5" spans="2:14">
      <c r="B5" s="29"/>
      <c r="D5" s="30" t="s">
        <v>63</v>
      </c>
      <c r="E5" s="31" t="s">
        <v>64</v>
      </c>
      <c r="F5" s="27"/>
      <c r="G5" s="27" t="str">
        <f>IF((H5+H6)=H4,"ok","ERR")</f>
        <v>ok</v>
      </c>
      <c r="H5" s="32"/>
      <c r="I5" s="27" t="str">
        <f>IF((J5+J6)=J4,"ok","ERR")</f>
        <v>ok</v>
      </c>
      <c r="J5" s="32"/>
      <c r="K5" s="27" t="str">
        <f>IF((L5+L6)=L4,"ok","ERR")</f>
        <v>ok</v>
      </c>
      <c r="L5" s="32"/>
      <c r="M5" s="27" t="str">
        <f>IF((N5+N6)=N4,"ok","ERR")</f>
        <v>ok</v>
      </c>
      <c r="N5" s="32"/>
    </row>
    <row r="6" spans="2:14">
      <c r="B6" s="29"/>
      <c r="D6" s="30" t="s">
        <v>65</v>
      </c>
      <c r="E6" s="31" t="s">
        <v>66</v>
      </c>
      <c r="F6" s="27"/>
      <c r="G6" s="27" t="str">
        <f>IF((H6+H5)=H4,"ok","ERR")</f>
        <v>ok</v>
      </c>
      <c r="H6" s="32">
        <v>553700</v>
      </c>
      <c r="I6" s="27" t="str">
        <f>IF((J6+J5)=J4,"ok","ERR")</f>
        <v>ok</v>
      </c>
      <c r="J6" s="32">
        <v>553700</v>
      </c>
      <c r="K6" s="27" t="str">
        <f>IF((L6+L5)=L4,"ok","ERR")</f>
        <v>ok</v>
      </c>
      <c r="L6" s="32">
        <v>553700</v>
      </c>
      <c r="M6" s="27" t="str">
        <f>IF((N6+N5)=N4,"ok","ERR")</f>
        <v>ok</v>
      </c>
      <c r="N6" s="32">
        <v>599180.73</v>
      </c>
    </row>
    <row r="7" spans="2:14">
      <c r="B7" s="29"/>
      <c r="D7" s="30" t="s">
        <v>67</v>
      </c>
      <c r="E7" s="31" t="s">
        <v>68</v>
      </c>
      <c r="F7" s="27"/>
      <c r="G7" s="27" t="str">
        <f>IF((H7+H8+H9)=H4,"ok","ERR")</f>
        <v>ok</v>
      </c>
      <c r="H7" s="32">
        <v>553700</v>
      </c>
      <c r="I7" s="27" t="str">
        <f>IF((J7+J8+J9)=J4,"ok","ERR")</f>
        <v>ok</v>
      </c>
      <c r="J7" s="32">
        <v>553700</v>
      </c>
      <c r="K7" s="27" t="str">
        <f>IF((L7+L8+L9)=L4,"ok","ERR")</f>
        <v>ok</v>
      </c>
      <c r="L7" s="32">
        <v>553700</v>
      </c>
      <c r="M7" s="27" t="str">
        <f>IF((N7+N8+N9)=N4,"ok","ERR")</f>
        <v>ok</v>
      </c>
      <c r="N7" s="32">
        <v>599180.73</v>
      </c>
    </row>
    <row r="8" spans="2:14">
      <c r="B8" s="29"/>
      <c r="D8" s="30" t="s">
        <v>69</v>
      </c>
      <c r="E8" s="31" t="s">
        <v>70</v>
      </c>
      <c r="F8" s="27"/>
      <c r="G8" s="27" t="str">
        <f>IF((H8+H9+H7)=H4,"ok","ERR")</f>
        <v>ok</v>
      </c>
      <c r="H8" s="33"/>
      <c r="I8" s="27" t="str">
        <f>IF((J8+J9+J7)=J4,"ok","ERR")</f>
        <v>ok</v>
      </c>
      <c r="J8" s="33"/>
      <c r="K8" s="27" t="str">
        <f>IF((L8+L9+L7)=L4,"ok","ERR")</f>
        <v>ok</v>
      </c>
      <c r="L8" s="33"/>
      <c r="M8" s="27" t="str">
        <f>IF((N8+N9+N7)=N4,"ok","ERR")</f>
        <v>ok</v>
      </c>
      <c r="N8" s="33"/>
    </row>
    <row r="9" spans="2:14">
      <c r="B9" s="29"/>
      <c r="D9" s="30" t="s">
        <v>71</v>
      </c>
      <c r="E9" s="31" t="s">
        <v>72</v>
      </c>
      <c r="F9" s="27"/>
      <c r="G9" s="27" t="str">
        <f>IF((H9+H8+H7)=H4,"ok","ERR")</f>
        <v>ok</v>
      </c>
      <c r="H9" s="33"/>
      <c r="I9" s="27" t="str">
        <f>IF((J9+J8+J7)=J4,"ok","ERR")</f>
        <v>ok</v>
      </c>
      <c r="J9" s="33"/>
      <c r="K9" s="27" t="str">
        <f>IF((L9+L8+L7)=L4,"ok","ERR")</f>
        <v>ok</v>
      </c>
      <c r="L9" s="33"/>
      <c r="M9" s="27" t="str">
        <f>IF((N9+N8+N7)=N4,"ok","ERR")</f>
        <v>ok</v>
      </c>
      <c r="N9" s="33"/>
    </row>
    <row r="10" spans="2:14">
      <c r="B10" s="34" t="s">
        <v>73</v>
      </c>
      <c r="C10" s="35" t="s">
        <v>74</v>
      </c>
      <c r="D10" s="36"/>
      <c r="E10" s="37"/>
      <c r="F10" s="27" t="s">
        <v>62</v>
      </c>
      <c r="G10" s="27"/>
      <c r="H10" s="38"/>
      <c r="I10" s="27"/>
      <c r="J10" s="38"/>
      <c r="K10" s="27"/>
      <c r="L10" s="38"/>
      <c r="M10" s="27"/>
      <c r="N10" s="38"/>
    </row>
    <row r="11" spans="2:14">
      <c r="B11" s="34" t="s">
        <v>75</v>
      </c>
      <c r="C11" s="39" t="s">
        <v>76</v>
      </c>
      <c r="D11" s="40"/>
      <c r="E11" s="26"/>
      <c r="F11" s="27" t="s">
        <v>62</v>
      </c>
      <c r="G11" s="27"/>
      <c r="H11" s="41"/>
      <c r="I11" s="27"/>
      <c r="J11" s="41"/>
      <c r="K11" s="27"/>
      <c r="L11" s="41"/>
      <c r="M11" s="27"/>
      <c r="N11" s="41"/>
    </row>
    <row r="12" spans="2:14">
      <c r="B12" s="34" t="s">
        <v>77</v>
      </c>
      <c r="C12" s="35" t="s">
        <v>78</v>
      </c>
      <c r="D12" s="36"/>
      <c r="E12" s="37"/>
      <c r="F12" s="27" t="s">
        <v>62</v>
      </c>
      <c r="G12" s="27"/>
      <c r="H12" s="28">
        <f>SUM(H13:H14)</f>
        <v>335378.60000000009</v>
      </c>
      <c r="I12" s="27"/>
      <c r="J12" s="28">
        <f>SUM(J13:J14)</f>
        <v>170669.65</v>
      </c>
      <c r="K12" s="27"/>
      <c r="L12" s="28">
        <f>SUM(L13:L14)</f>
        <v>170669.64999999997</v>
      </c>
      <c r="M12" s="27"/>
      <c r="N12" s="28">
        <f>SUM(N13:N14)</f>
        <v>163638.31249999994</v>
      </c>
    </row>
    <row r="13" spans="2:14">
      <c r="B13" s="42"/>
      <c r="C13" s="43"/>
      <c r="D13" s="30" t="s">
        <v>79</v>
      </c>
      <c r="E13" s="31" t="s">
        <v>68</v>
      </c>
      <c r="F13" s="27"/>
      <c r="G13" s="27"/>
      <c r="H13" s="33">
        <v>335378.60000000009</v>
      </c>
      <c r="I13" s="27"/>
      <c r="J13" s="33">
        <v>170669.65</v>
      </c>
      <c r="K13" s="27"/>
      <c r="L13" s="33">
        <v>170669.64999999997</v>
      </c>
      <c r="M13" s="27"/>
      <c r="N13" s="33">
        <v>163638.31249999994</v>
      </c>
    </row>
    <row r="14" spans="2:14">
      <c r="B14" s="29"/>
      <c r="D14" s="30" t="s">
        <v>80</v>
      </c>
      <c r="E14" s="31" t="s">
        <v>81</v>
      </c>
      <c r="F14" s="27"/>
      <c r="G14" s="27"/>
      <c r="H14" s="33">
        <v>0</v>
      </c>
      <c r="I14" s="27"/>
      <c r="J14" s="33">
        <v>0</v>
      </c>
      <c r="K14" s="27"/>
      <c r="L14" s="33">
        <v>0</v>
      </c>
      <c r="M14" s="27"/>
      <c r="N14" s="33">
        <v>0</v>
      </c>
    </row>
    <row r="15" spans="2:14">
      <c r="B15" s="34" t="s">
        <v>82</v>
      </c>
      <c r="C15" s="35" t="s">
        <v>83</v>
      </c>
      <c r="D15" s="36"/>
      <c r="E15" s="37"/>
      <c r="F15" s="27" t="s">
        <v>62</v>
      </c>
      <c r="G15" s="27"/>
      <c r="H15" s="28">
        <f>SUM(H16:H21)</f>
        <v>27294.369999999733</v>
      </c>
      <c r="I15" s="27"/>
      <c r="J15" s="28">
        <f>SUM(J16:J21)</f>
        <v>1709.16</v>
      </c>
      <c r="K15" s="27"/>
      <c r="L15" s="28">
        <f>SUM(L16:L21)</f>
        <v>1709.16</v>
      </c>
      <c r="M15" s="27"/>
      <c r="N15" s="28">
        <f>SUM(N16:N21)</f>
        <v>0</v>
      </c>
    </row>
    <row r="16" spans="2:14">
      <c r="B16" s="29"/>
      <c r="D16" s="30" t="s">
        <v>84</v>
      </c>
      <c r="E16" s="31" t="s">
        <v>85</v>
      </c>
      <c r="F16" s="27"/>
      <c r="G16" s="27" t="str">
        <f>IF((H16+H20+H21)=H15,"ok","ERR")</f>
        <v>ok</v>
      </c>
      <c r="H16" s="32">
        <v>0</v>
      </c>
      <c r="I16" s="27" t="str">
        <f>IF((J16+J20+J21)=J15,"ok","ERR")</f>
        <v>ok</v>
      </c>
      <c r="J16" s="32">
        <v>0</v>
      </c>
      <c r="K16" s="27" t="str">
        <f>IF((L16+L20+L21)=L15,"ok","ERR")</f>
        <v>ok</v>
      </c>
      <c r="L16" s="32">
        <v>0</v>
      </c>
      <c r="M16" s="27" t="str">
        <f>IF((N16+N20+N21)=N15,"ok","ERR")</f>
        <v>ok</v>
      </c>
      <c r="N16" s="32">
        <v>0</v>
      </c>
    </row>
    <row r="17" spans="2:14">
      <c r="B17" s="29"/>
      <c r="D17" s="30" t="s">
        <v>86</v>
      </c>
      <c r="E17" s="31" t="s">
        <v>87</v>
      </c>
      <c r="F17" s="27"/>
      <c r="G17" s="27"/>
      <c r="H17" s="33">
        <v>0</v>
      </c>
      <c r="I17" s="27"/>
      <c r="J17" s="33"/>
      <c r="K17" s="27"/>
      <c r="L17" s="33">
        <v>0</v>
      </c>
      <c r="M17" s="27"/>
      <c r="N17" s="33"/>
    </row>
    <row r="18" spans="2:14">
      <c r="B18" s="29"/>
      <c r="D18" s="30" t="s">
        <v>88</v>
      </c>
      <c r="E18" s="31" t="s">
        <v>89</v>
      </c>
      <c r="F18" s="27"/>
      <c r="G18" s="27"/>
      <c r="H18" s="33"/>
      <c r="I18" s="27"/>
      <c r="J18" s="33"/>
      <c r="K18" s="27"/>
      <c r="L18" s="33"/>
      <c r="M18" s="27"/>
      <c r="N18" s="33"/>
    </row>
    <row r="19" spans="2:14">
      <c r="B19" s="29"/>
      <c r="D19" s="30" t="s">
        <v>90</v>
      </c>
      <c r="E19" s="31" t="s">
        <v>91</v>
      </c>
      <c r="F19" s="27"/>
      <c r="G19" s="27"/>
      <c r="H19" s="33"/>
      <c r="I19" s="27"/>
      <c r="J19" s="33"/>
      <c r="K19" s="27"/>
      <c r="L19" s="33"/>
      <c r="M19" s="27"/>
      <c r="N19" s="33"/>
    </row>
    <row r="20" spans="2:14">
      <c r="B20" s="29"/>
      <c r="D20" s="30" t="s">
        <v>92</v>
      </c>
      <c r="E20" s="31" t="s">
        <v>93</v>
      </c>
      <c r="F20" s="27"/>
      <c r="G20" s="27" t="str">
        <f>IF((H20+H16+H21)=H15,"ok","ERR")</f>
        <v>ok</v>
      </c>
      <c r="H20" s="33">
        <v>22651.839999999735</v>
      </c>
      <c r="I20" s="27" t="str">
        <f>IF((J20+J16+J21)=J15,"ok","ERR")</f>
        <v>ok</v>
      </c>
      <c r="J20" s="33"/>
      <c r="K20" s="27" t="str">
        <f>IF((L20+L16+L21)=L15,"ok","ERR")</f>
        <v>ok</v>
      </c>
      <c r="L20" s="33">
        <v>0</v>
      </c>
      <c r="M20" s="27" t="str">
        <f>IF((N20+N16+N21)=N15,"ok","ERR")</f>
        <v>ok</v>
      </c>
      <c r="N20" s="33"/>
    </row>
    <row r="21" spans="2:14">
      <c r="B21" s="29"/>
      <c r="D21" s="30" t="s">
        <v>94</v>
      </c>
      <c r="E21" s="31" t="s">
        <v>95</v>
      </c>
      <c r="F21" s="27"/>
      <c r="G21" s="27" t="str">
        <f>IF((H21+H20+H16)=H15,"ok","ERR")</f>
        <v>ok</v>
      </c>
      <c r="H21" s="33">
        <v>4642.53</v>
      </c>
      <c r="I21" s="27" t="str">
        <f>IF((J21+J20+J16)=J15,"ok","ERR")</f>
        <v>ok</v>
      </c>
      <c r="J21" s="33">
        <v>1709.16</v>
      </c>
      <c r="K21" s="27" t="str">
        <f>IF((L21+L20+L16)=L15,"ok","ERR")</f>
        <v>ok</v>
      </c>
      <c r="L21" s="33">
        <v>1709.16</v>
      </c>
      <c r="M21" s="27" t="str">
        <f>IF((N21+N20+N16)=N15,"ok","ERR")</f>
        <v>ok</v>
      </c>
      <c r="N21" s="33">
        <v>0</v>
      </c>
    </row>
    <row r="22" spans="2:14">
      <c r="B22" s="44" t="s">
        <v>96</v>
      </c>
      <c r="C22" s="45" t="s">
        <v>97</v>
      </c>
      <c r="D22" s="46"/>
      <c r="E22" s="47"/>
      <c r="F22" s="27" t="s">
        <v>62</v>
      </c>
      <c r="G22" s="27"/>
      <c r="H22" s="41"/>
      <c r="I22" s="27"/>
      <c r="J22" s="41"/>
      <c r="K22" s="27"/>
      <c r="L22" s="41"/>
      <c r="M22" s="27"/>
      <c r="N22" s="41"/>
    </row>
    <row r="23" spans="2:14">
      <c r="B23" s="138" t="s">
        <v>98</v>
      </c>
      <c r="C23" s="139"/>
      <c r="D23" s="139"/>
      <c r="E23" s="139"/>
      <c r="F23" s="139"/>
      <c r="G23" s="48"/>
      <c r="H23" s="49">
        <f>H4+H10+H11+H12+H15+H22</f>
        <v>916372.96999999986</v>
      </c>
      <c r="I23" s="48"/>
      <c r="J23" s="49">
        <f>J4+J10+J11+J12+J15+J22</f>
        <v>726078.81</v>
      </c>
      <c r="K23" s="48"/>
      <c r="L23" s="49">
        <f>L4+L10+L11+L12+L15+L22</f>
        <v>726078.80999999994</v>
      </c>
      <c r="M23" s="48"/>
      <c r="N23" s="49">
        <f>N4+N10+N11+N12+N15+N22</f>
        <v>762819.04249999998</v>
      </c>
    </row>
    <row r="24" spans="2:14" s="55" customFormat="1">
      <c r="B24" s="50"/>
      <c r="C24" s="51"/>
      <c r="D24" s="52"/>
      <c r="E24" s="51"/>
      <c r="F24" s="53"/>
      <c r="G24" s="27"/>
      <c r="H24" s="54"/>
      <c r="I24" s="27"/>
      <c r="J24" s="54"/>
      <c r="K24" s="27"/>
      <c r="L24" s="54"/>
      <c r="M24" s="27"/>
      <c r="N24" s="54"/>
    </row>
    <row r="25" spans="2:14">
      <c r="B25" s="128" t="s">
        <v>99</v>
      </c>
      <c r="C25" s="129"/>
      <c r="D25" s="129"/>
      <c r="E25" s="129"/>
      <c r="F25" s="129"/>
      <c r="G25" s="56"/>
      <c r="H25" s="56"/>
      <c r="I25" s="56"/>
      <c r="J25" s="56"/>
      <c r="K25" s="56"/>
      <c r="L25" s="56"/>
      <c r="M25" s="56"/>
      <c r="N25" s="56"/>
    </row>
    <row r="26" spans="2:14">
      <c r="B26" s="117" t="s">
        <v>100</v>
      </c>
      <c r="C26" s="118"/>
      <c r="D26" s="118"/>
      <c r="E26" s="119"/>
      <c r="F26" s="27"/>
      <c r="G26" s="27"/>
      <c r="H26" s="57"/>
      <c r="I26" s="27"/>
      <c r="J26" s="57"/>
      <c r="K26" s="27"/>
      <c r="L26" s="57"/>
      <c r="M26" s="27"/>
      <c r="N26" s="57"/>
    </row>
    <row r="27" spans="2:14">
      <c r="B27" s="34" t="s">
        <v>101</v>
      </c>
      <c r="C27" s="35" t="s">
        <v>102</v>
      </c>
      <c r="D27" s="36"/>
      <c r="E27" s="37"/>
      <c r="F27" s="27" t="s">
        <v>62</v>
      </c>
      <c r="G27" s="27"/>
      <c r="H27" s="38">
        <v>156521.84999999998</v>
      </c>
      <c r="I27" s="27"/>
      <c r="J27" s="38">
        <v>155909.16</v>
      </c>
      <c r="K27" s="27"/>
      <c r="L27" s="38">
        <v>96081.36</v>
      </c>
      <c r="M27" s="27"/>
      <c r="N27" s="38">
        <v>161650.79</v>
      </c>
    </row>
    <row r="28" spans="2:14">
      <c r="B28" s="29"/>
      <c r="D28" s="30" t="s">
        <v>103</v>
      </c>
      <c r="E28" s="31" t="s">
        <v>104</v>
      </c>
      <c r="F28" s="27"/>
      <c r="G28" s="27"/>
      <c r="H28" s="32">
        <v>5370</v>
      </c>
      <c r="I28" s="27"/>
      <c r="J28" s="32">
        <v>5370</v>
      </c>
      <c r="K28" s="27"/>
      <c r="L28" s="32">
        <v>5370</v>
      </c>
      <c r="M28" s="27"/>
      <c r="N28" s="32">
        <v>5370</v>
      </c>
    </row>
    <row r="29" spans="2:14">
      <c r="B29" s="34" t="s">
        <v>105</v>
      </c>
      <c r="C29" s="35" t="s">
        <v>106</v>
      </c>
      <c r="D29" s="36"/>
      <c r="E29" s="37"/>
      <c r="F29" s="27" t="s">
        <v>62</v>
      </c>
      <c r="G29" s="27"/>
      <c r="H29" s="41">
        <v>1567.9</v>
      </c>
      <c r="I29" s="27"/>
      <c r="J29" s="41">
        <v>1000</v>
      </c>
      <c r="K29" s="27"/>
      <c r="L29" s="41">
        <v>1956.36</v>
      </c>
      <c r="M29" s="27"/>
      <c r="N29" s="41">
        <v>1000</v>
      </c>
    </row>
    <row r="30" spans="2:14">
      <c r="B30" s="29"/>
      <c r="D30" s="30"/>
      <c r="E30" s="31" t="s">
        <v>107</v>
      </c>
      <c r="F30" s="27"/>
      <c r="G30" s="27"/>
      <c r="H30" s="33"/>
      <c r="I30" s="27"/>
      <c r="J30" s="33"/>
      <c r="K30" s="27"/>
      <c r="L30" s="33"/>
      <c r="M30" s="27"/>
      <c r="N30" s="33"/>
    </row>
    <row r="31" spans="2:14">
      <c r="B31" s="34" t="s">
        <v>108</v>
      </c>
      <c r="C31" s="35" t="s">
        <v>109</v>
      </c>
      <c r="D31" s="36"/>
      <c r="E31" s="37"/>
      <c r="F31" s="27" t="s">
        <v>62</v>
      </c>
      <c r="G31" s="27"/>
      <c r="H31" s="41">
        <v>1165.17</v>
      </c>
      <c r="I31" s="27"/>
      <c r="J31" s="41">
        <v>1449.6900000000005</v>
      </c>
      <c r="K31" s="27"/>
      <c r="L31" s="41">
        <v>0</v>
      </c>
      <c r="M31" s="27"/>
      <c r="N31" s="41"/>
    </row>
    <row r="32" spans="2:14">
      <c r="B32" s="58" t="s">
        <v>110</v>
      </c>
      <c r="C32" s="59"/>
      <c r="D32" s="59"/>
      <c r="E32" s="59"/>
      <c r="F32" s="60" t="s">
        <v>111</v>
      </c>
      <c r="G32" s="61"/>
      <c r="H32" s="61">
        <f>H31+H27+H29</f>
        <v>159254.91999999998</v>
      </c>
      <c r="I32" s="61"/>
      <c r="J32" s="61">
        <f>J31+J27+J29</f>
        <v>158358.85</v>
      </c>
      <c r="K32" s="61"/>
      <c r="L32" s="61">
        <f>L31+L27+L29</f>
        <v>98037.72</v>
      </c>
      <c r="M32" s="61"/>
      <c r="N32" s="61">
        <f>N31+N27+N29</f>
        <v>162650.79</v>
      </c>
    </row>
    <row r="33" spans="2:14">
      <c r="B33" s="62"/>
      <c r="C33" s="120" t="s">
        <v>112</v>
      </c>
      <c r="D33" s="121"/>
      <c r="E33" s="121"/>
      <c r="F33" s="63"/>
      <c r="G33" s="64"/>
      <c r="H33" s="64">
        <v>77195.66</v>
      </c>
      <c r="I33" s="64"/>
      <c r="J33" s="64">
        <v>61053.39</v>
      </c>
      <c r="K33" s="64"/>
      <c r="L33" s="64">
        <v>77195.66</v>
      </c>
      <c r="M33" s="64"/>
      <c r="N33" s="64">
        <v>69532.549642097772</v>
      </c>
    </row>
    <row r="34" spans="2:14" s="55" customFormat="1">
      <c r="B34" s="65"/>
      <c r="C34" s="66"/>
      <c r="D34" s="67"/>
      <c r="E34" s="66"/>
      <c r="F34" s="68"/>
      <c r="G34" s="69"/>
      <c r="H34" s="70"/>
      <c r="I34" s="69"/>
      <c r="J34" s="70"/>
      <c r="K34" s="69"/>
      <c r="L34" s="70"/>
      <c r="M34" s="69"/>
      <c r="N34" s="70"/>
    </row>
    <row r="35" spans="2:14">
      <c r="B35" s="122" t="s">
        <v>113</v>
      </c>
      <c r="C35" s="123"/>
      <c r="D35" s="123"/>
      <c r="E35" s="124"/>
      <c r="F35" s="60"/>
      <c r="G35" s="61"/>
      <c r="H35" s="61"/>
      <c r="I35" s="61"/>
      <c r="J35" s="61"/>
      <c r="K35" s="61"/>
      <c r="L35" s="61"/>
      <c r="M35" s="61"/>
      <c r="N35" s="61"/>
    </row>
    <row r="36" spans="2:14">
      <c r="B36" s="34" t="s">
        <v>114</v>
      </c>
      <c r="C36" s="39" t="s">
        <v>115</v>
      </c>
      <c r="D36" s="40"/>
      <c r="E36" s="26"/>
      <c r="F36" s="27" t="s">
        <v>62</v>
      </c>
      <c r="G36" s="27"/>
      <c r="H36" s="38">
        <v>52253.15</v>
      </c>
      <c r="I36" s="27"/>
      <c r="J36" s="38">
        <v>65449.33</v>
      </c>
      <c r="K36" s="27"/>
      <c r="L36" s="38">
        <v>16378.69</v>
      </c>
      <c r="M36" s="27"/>
      <c r="N36" s="38">
        <v>78553.36</v>
      </c>
    </row>
    <row r="37" spans="2:14">
      <c r="B37" s="23" t="s">
        <v>116</v>
      </c>
      <c r="C37" s="39" t="s">
        <v>117</v>
      </c>
      <c r="D37" s="40"/>
      <c r="E37" s="26"/>
      <c r="F37" s="27" t="s">
        <v>62</v>
      </c>
      <c r="G37" s="27"/>
      <c r="H37" s="38">
        <v>38049.35</v>
      </c>
      <c r="I37" s="27"/>
      <c r="J37" s="38">
        <v>53398.33</v>
      </c>
      <c r="K37" s="27"/>
      <c r="L37" s="38">
        <v>27047.66</v>
      </c>
      <c r="M37" s="27"/>
      <c r="N37" s="38">
        <v>47995.014999999999</v>
      </c>
    </row>
    <row r="38" spans="2:14">
      <c r="B38" s="23" t="s">
        <v>118</v>
      </c>
      <c r="C38" s="39" t="s">
        <v>11</v>
      </c>
      <c r="D38" s="40"/>
      <c r="E38" s="26"/>
      <c r="F38" s="27" t="s">
        <v>62</v>
      </c>
      <c r="G38" s="27"/>
      <c r="H38" s="38">
        <v>55149.81</v>
      </c>
      <c r="I38" s="27"/>
      <c r="J38" s="38">
        <v>72621.75</v>
      </c>
      <c r="K38" s="27"/>
      <c r="L38" s="38">
        <v>21093.58</v>
      </c>
      <c r="M38" s="27"/>
      <c r="N38" s="38">
        <v>71044.91</v>
      </c>
    </row>
    <row r="39" spans="2:14">
      <c r="B39" s="23" t="s">
        <v>119</v>
      </c>
      <c r="C39" s="39" t="s">
        <v>120</v>
      </c>
      <c r="D39" s="40"/>
      <c r="E39" s="26"/>
      <c r="F39" s="27" t="s">
        <v>62</v>
      </c>
      <c r="G39" s="27"/>
      <c r="H39" s="38">
        <v>49807.79</v>
      </c>
      <c r="I39" s="27"/>
      <c r="J39" s="38">
        <v>47238.82</v>
      </c>
      <c r="K39" s="27"/>
      <c r="L39" s="38">
        <v>12725.68</v>
      </c>
      <c r="M39" s="27"/>
      <c r="N39" s="38">
        <v>58071.56</v>
      </c>
    </row>
    <row r="40" spans="2:14">
      <c r="B40" s="23" t="s">
        <v>121</v>
      </c>
      <c r="C40" s="39" t="s">
        <v>21</v>
      </c>
      <c r="D40" s="40"/>
      <c r="E40" s="26"/>
      <c r="F40" s="27" t="s">
        <v>62</v>
      </c>
      <c r="G40" s="27"/>
      <c r="H40" s="38">
        <v>4971.2</v>
      </c>
      <c r="I40" s="27"/>
      <c r="J40" s="38">
        <v>5500</v>
      </c>
      <c r="K40" s="27"/>
      <c r="L40" s="38">
        <v>1933.89</v>
      </c>
      <c r="M40" s="27"/>
      <c r="N40" s="38">
        <v>10615.18</v>
      </c>
    </row>
    <row r="41" spans="2:14">
      <c r="B41" s="23" t="s">
        <v>122</v>
      </c>
      <c r="C41" s="39" t="s">
        <v>123</v>
      </c>
      <c r="D41" s="40"/>
      <c r="E41" s="26"/>
      <c r="F41" s="27" t="s">
        <v>62</v>
      </c>
      <c r="G41" s="27"/>
      <c r="H41" s="38">
        <v>0</v>
      </c>
      <c r="I41" s="27"/>
      <c r="J41" s="38">
        <v>0</v>
      </c>
      <c r="K41" s="27"/>
      <c r="L41" s="38">
        <v>0</v>
      </c>
      <c r="M41" s="27"/>
      <c r="N41" s="38">
        <v>0</v>
      </c>
    </row>
    <row r="42" spans="2:14">
      <c r="B42" s="29"/>
      <c r="D42" s="30" t="s">
        <v>124</v>
      </c>
      <c r="E42" s="31" t="s">
        <v>125</v>
      </c>
      <c r="F42" s="27"/>
      <c r="G42" s="27"/>
      <c r="H42" s="38">
        <v>0</v>
      </c>
      <c r="I42" s="27"/>
      <c r="J42" s="38">
        <v>0</v>
      </c>
      <c r="K42" s="27"/>
      <c r="L42" s="38">
        <v>0</v>
      </c>
      <c r="M42" s="27"/>
      <c r="N42" s="38">
        <v>0</v>
      </c>
    </row>
    <row r="43" spans="2:14">
      <c r="B43" s="29"/>
      <c r="D43" s="30" t="s">
        <v>126</v>
      </c>
      <c r="E43" s="31" t="s">
        <v>127</v>
      </c>
      <c r="F43" s="27"/>
      <c r="G43" s="27"/>
      <c r="H43" s="38">
        <v>0</v>
      </c>
      <c r="I43" s="27"/>
      <c r="J43" s="38">
        <v>0</v>
      </c>
      <c r="K43" s="27"/>
      <c r="L43" s="38">
        <v>0</v>
      </c>
      <c r="M43" s="27"/>
      <c r="N43" s="38">
        <v>0</v>
      </c>
    </row>
    <row r="44" spans="2:14">
      <c r="B44" s="29"/>
      <c r="D44" s="30" t="s">
        <v>128</v>
      </c>
      <c r="E44" s="31" t="s">
        <v>129</v>
      </c>
      <c r="F44" s="27"/>
      <c r="G44" s="27"/>
      <c r="H44" s="38">
        <v>0</v>
      </c>
      <c r="I44" s="27"/>
      <c r="J44" s="38">
        <v>0</v>
      </c>
      <c r="K44" s="27"/>
      <c r="L44" s="38">
        <v>0</v>
      </c>
      <c r="M44" s="27"/>
      <c r="N44" s="38">
        <v>0</v>
      </c>
    </row>
    <row r="45" spans="2:14">
      <c r="B45" s="29"/>
      <c r="D45" s="30" t="s">
        <v>130</v>
      </c>
      <c r="E45" s="31" t="s">
        <v>131</v>
      </c>
      <c r="F45" s="27"/>
      <c r="G45" s="27"/>
      <c r="H45" s="38">
        <v>0</v>
      </c>
      <c r="I45" s="27"/>
      <c r="J45" s="38">
        <v>0</v>
      </c>
      <c r="K45" s="27"/>
      <c r="L45" s="38">
        <v>0</v>
      </c>
      <c r="M45" s="27"/>
      <c r="N45" s="38">
        <v>0</v>
      </c>
    </row>
    <row r="46" spans="2:14">
      <c r="B46" s="34" t="s">
        <v>132</v>
      </c>
      <c r="C46" s="35" t="s">
        <v>133</v>
      </c>
      <c r="D46" s="36"/>
      <c r="E46" s="37"/>
      <c r="F46" s="27" t="s">
        <v>62</v>
      </c>
      <c r="G46" s="27"/>
      <c r="H46" s="38">
        <v>280918.86</v>
      </c>
      <c r="I46" s="27"/>
      <c r="J46" s="38">
        <v>206157.19999999995</v>
      </c>
      <c r="K46" s="27"/>
      <c r="L46" s="38">
        <v>54420.31</v>
      </c>
      <c r="M46" s="27"/>
      <c r="N46" s="38">
        <v>205157.75999999995</v>
      </c>
    </row>
    <row r="47" spans="2:14">
      <c r="B47" s="23" t="s">
        <v>134</v>
      </c>
      <c r="C47" s="39" t="s">
        <v>23</v>
      </c>
      <c r="D47" s="40"/>
      <c r="E47" s="26"/>
      <c r="F47" s="27" t="s">
        <v>62</v>
      </c>
      <c r="G47" s="27"/>
      <c r="H47" s="38">
        <v>90113.13</v>
      </c>
      <c r="I47" s="27"/>
      <c r="J47" s="38">
        <v>105237.65</v>
      </c>
      <c r="K47" s="27"/>
      <c r="L47" s="38">
        <v>40113.42</v>
      </c>
      <c r="M47" s="27"/>
      <c r="N47" s="38">
        <v>103730.4675</v>
      </c>
    </row>
    <row r="48" spans="2:14">
      <c r="B48" s="23" t="s">
        <v>135</v>
      </c>
      <c r="C48" s="39" t="s">
        <v>136</v>
      </c>
      <c r="D48" s="40"/>
      <c r="E48" s="26"/>
      <c r="F48" s="27" t="s">
        <v>62</v>
      </c>
      <c r="G48" s="27"/>
      <c r="H48" s="38">
        <v>13525.95</v>
      </c>
      <c r="I48" s="27"/>
      <c r="J48" s="38">
        <v>10000</v>
      </c>
      <c r="K48" s="27"/>
      <c r="L48" s="38">
        <v>7191.28</v>
      </c>
      <c r="M48" s="27"/>
      <c r="N48" s="38">
        <v>0</v>
      </c>
    </row>
    <row r="49" spans="2:14">
      <c r="B49" s="23" t="s">
        <v>137</v>
      </c>
      <c r="C49" s="39" t="s">
        <v>109</v>
      </c>
      <c r="D49" s="40"/>
      <c r="E49" s="26"/>
      <c r="F49" s="27" t="s">
        <v>62</v>
      </c>
      <c r="G49" s="27"/>
      <c r="H49" s="38">
        <v>0</v>
      </c>
      <c r="I49" s="27"/>
      <c r="J49" s="38">
        <v>2116.88</v>
      </c>
      <c r="K49" s="27"/>
      <c r="L49" s="38">
        <v>0</v>
      </c>
      <c r="M49" s="27"/>
      <c r="N49" s="38">
        <v>25000</v>
      </c>
    </row>
    <row r="50" spans="2:14">
      <c r="B50" s="122" t="s">
        <v>138</v>
      </c>
      <c r="C50" s="125"/>
      <c r="D50" s="125"/>
      <c r="E50" s="125"/>
      <c r="F50" s="71"/>
      <c r="G50" s="61"/>
      <c r="H50" s="61">
        <f>H37+H38+H39+H40+H46+H41+H48+H36+H47+H49</f>
        <v>584789.24</v>
      </c>
      <c r="I50" s="61"/>
      <c r="J50" s="61">
        <f>J37+J38+J39+J40+J46+J41+J48+J36+J47+J49</f>
        <v>567719.96</v>
      </c>
      <c r="K50" s="61"/>
      <c r="L50" s="61">
        <f>L37+L38+L39+L40+L46+L41+L48+L36+L47+L49</f>
        <v>180904.51</v>
      </c>
      <c r="M50" s="61"/>
      <c r="N50" s="61">
        <f>N37+N38+N39+N40+N46+N41+N48+N36+N47+N49</f>
        <v>600168.25249999994</v>
      </c>
    </row>
    <row r="51" spans="2:14">
      <c r="B51" s="62"/>
      <c r="C51" s="120" t="s">
        <v>112</v>
      </c>
      <c r="D51" s="121"/>
      <c r="E51" s="126"/>
      <c r="F51" s="63"/>
      <c r="G51" s="64"/>
      <c r="H51" s="64">
        <v>152070.24</v>
      </c>
      <c r="I51" s="64"/>
      <c r="J51" s="64">
        <v>170308.03</v>
      </c>
      <c r="K51" s="64"/>
      <c r="L51" s="64">
        <v>152070.24</v>
      </c>
      <c r="M51" s="64"/>
      <c r="N51" s="64">
        <v>170055.08</v>
      </c>
    </row>
    <row r="52" spans="2:14">
      <c r="B52" s="23" t="s">
        <v>139</v>
      </c>
      <c r="C52" s="39" t="s">
        <v>76</v>
      </c>
      <c r="D52" s="40"/>
      <c r="E52" s="26"/>
      <c r="F52" s="27" t="s">
        <v>62</v>
      </c>
      <c r="G52" s="27"/>
      <c r="H52" s="28">
        <f>H11</f>
        <v>0</v>
      </c>
      <c r="I52" s="27"/>
      <c r="J52" s="28">
        <f>J11</f>
        <v>0</v>
      </c>
      <c r="K52" s="27"/>
      <c r="L52" s="28">
        <f>L11</f>
        <v>0</v>
      </c>
      <c r="M52" s="27"/>
      <c r="N52" s="28">
        <f>N11</f>
        <v>0</v>
      </c>
    </row>
    <row r="53" spans="2:14">
      <c r="B53" s="115" t="s">
        <v>140</v>
      </c>
      <c r="C53" s="116"/>
      <c r="D53" s="116"/>
      <c r="E53" s="116"/>
      <c r="F53" s="127"/>
      <c r="G53" s="56"/>
      <c r="H53" s="56">
        <f>H50+H32+H52</f>
        <v>744044.15999999992</v>
      </c>
      <c r="I53" s="56"/>
      <c r="J53" s="56">
        <f>J50+J32+J52</f>
        <v>726078.80999999994</v>
      </c>
      <c r="K53" s="56"/>
      <c r="L53" s="56">
        <f>L50+L32+L52</f>
        <v>278942.23</v>
      </c>
      <c r="M53" s="56"/>
      <c r="N53" s="56">
        <f>N50+N32+N52</f>
        <v>762819.04249999998</v>
      </c>
    </row>
    <row r="54" spans="2:14" s="55" customFormat="1">
      <c r="B54" s="65"/>
      <c r="C54" s="66"/>
      <c r="D54" s="67"/>
      <c r="E54" s="66"/>
      <c r="F54" s="68"/>
      <c r="G54" s="69"/>
      <c r="H54" s="70"/>
      <c r="I54" s="69"/>
      <c r="J54" s="70"/>
      <c r="K54" s="69"/>
      <c r="L54" s="70"/>
      <c r="M54" s="69"/>
      <c r="N54" s="70"/>
    </row>
    <row r="55" spans="2:14">
      <c r="B55" s="34" t="s">
        <v>141</v>
      </c>
      <c r="C55" s="35" t="s">
        <v>142</v>
      </c>
      <c r="D55" s="36"/>
      <c r="E55" s="37"/>
      <c r="F55" s="27" t="s">
        <v>62</v>
      </c>
      <c r="G55" s="27"/>
      <c r="H55" s="72">
        <f>SUM(H56:H58)</f>
        <v>170669.64999999997</v>
      </c>
      <c r="I55" s="27"/>
      <c r="J55" s="72">
        <f>SUM(J56:J58)</f>
        <v>0</v>
      </c>
      <c r="K55" s="27"/>
      <c r="L55" s="72">
        <f>SUM(L56:L58)</f>
        <v>447136.58</v>
      </c>
      <c r="M55" s="27"/>
      <c r="N55" s="72">
        <f>SUM(N56:N58)</f>
        <v>0</v>
      </c>
    </row>
    <row r="56" spans="2:14">
      <c r="B56" s="29"/>
      <c r="D56" s="30" t="s">
        <v>143</v>
      </c>
      <c r="E56" s="31" t="s">
        <v>85</v>
      </c>
      <c r="F56" s="27"/>
      <c r="G56" s="27" t="str">
        <f>IF((H56+H57+H58)=H55,"ok","ERR")</f>
        <v>ok</v>
      </c>
      <c r="H56" s="33">
        <v>170669.64999999997</v>
      </c>
      <c r="I56" s="27" t="str">
        <f>IF((J56+J57+J58)=J55,"ok","ERR")</f>
        <v>ok</v>
      </c>
      <c r="J56" s="33">
        <v>0</v>
      </c>
      <c r="K56" s="27" t="str">
        <f>IF((L56+L57+L58)=L55,"ok","ERR")</f>
        <v>ok</v>
      </c>
      <c r="L56" s="33">
        <v>447136.58</v>
      </c>
      <c r="M56" s="27" t="str">
        <f>IF((N56+N57+N58)=N55,"ok","ERR")</f>
        <v>ok</v>
      </c>
      <c r="N56" s="33">
        <v>0</v>
      </c>
    </row>
    <row r="57" spans="2:14">
      <c r="B57" s="29"/>
      <c r="D57" s="30" t="s">
        <v>144</v>
      </c>
      <c r="E57" s="31" t="s">
        <v>145</v>
      </c>
      <c r="F57" s="27"/>
      <c r="G57" s="27" t="str">
        <f>IF((H57+H58+H56)=H55,"ok","ERR")</f>
        <v>ok</v>
      </c>
      <c r="H57" s="33">
        <v>0</v>
      </c>
      <c r="I57" s="27" t="str">
        <f>IF((J57+J58+J56)=J55,"ok","ERR")</f>
        <v>ok</v>
      </c>
      <c r="J57" s="33">
        <v>0</v>
      </c>
      <c r="K57" s="27" t="str">
        <f>IF((L57+L58+L56)=L55,"ok","ERR")</f>
        <v>ok</v>
      </c>
      <c r="L57" s="33">
        <v>0</v>
      </c>
      <c r="M57" s="27" t="str">
        <f>IF((N57+N58+N56)=N55,"ok","ERR")</f>
        <v>ok</v>
      </c>
      <c r="N57" s="33">
        <v>0</v>
      </c>
    </row>
    <row r="58" spans="2:14">
      <c r="B58" s="29"/>
      <c r="D58" s="30" t="s">
        <v>146</v>
      </c>
      <c r="E58" s="31" t="s">
        <v>72</v>
      </c>
      <c r="F58" s="27"/>
      <c r="G58" s="27" t="str">
        <f>IF((H58+H57+H56)=H55,"ok","ERR")</f>
        <v>ok</v>
      </c>
      <c r="H58" s="33">
        <v>0</v>
      </c>
      <c r="I58" s="27" t="str">
        <f>IF((J58+J57+J56)=J55,"ok","ERR")</f>
        <v>ok</v>
      </c>
      <c r="J58" s="33">
        <v>0</v>
      </c>
      <c r="K58" s="27" t="str">
        <f>IF((L58+L57+L56)=L55,"ok","ERR")</f>
        <v>ok</v>
      </c>
      <c r="L58" s="33">
        <v>0</v>
      </c>
      <c r="M58" s="27" t="str">
        <f>IF((N58+N57+N56)=N55,"ok","ERR")</f>
        <v>ok</v>
      </c>
      <c r="N58" s="33">
        <v>0</v>
      </c>
    </row>
    <row r="59" spans="2:14">
      <c r="B59" s="34" t="s">
        <v>147</v>
      </c>
      <c r="C59" s="35" t="s">
        <v>148</v>
      </c>
      <c r="D59" s="36"/>
      <c r="E59" s="37"/>
      <c r="F59" s="27" t="s">
        <v>62</v>
      </c>
      <c r="G59" s="27"/>
      <c r="H59" s="41">
        <f>SUM(H60:H62)</f>
        <v>1659.16</v>
      </c>
      <c r="I59" s="27"/>
      <c r="J59" s="41">
        <f>SUM(J60:J62)</f>
        <v>0</v>
      </c>
      <c r="K59" s="27"/>
      <c r="L59" s="41">
        <f>SUM(L60:L62)</f>
        <v>0</v>
      </c>
      <c r="M59" s="27"/>
      <c r="N59" s="41">
        <v>0</v>
      </c>
    </row>
    <row r="60" spans="2:14">
      <c r="B60" s="29"/>
      <c r="D60" s="30" t="s">
        <v>149</v>
      </c>
      <c r="E60" s="31" t="s">
        <v>150</v>
      </c>
      <c r="F60" s="27"/>
      <c r="G60" s="27"/>
      <c r="H60" s="32">
        <v>0</v>
      </c>
      <c r="I60" s="27"/>
      <c r="J60" s="32">
        <v>0</v>
      </c>
      <c r="K60" s="27"/>
      <c r="L60" s="32">
        <v>0</v>
      </c>
      <c r="M60" s="27"/>
      <c r="N60" s="32">
        <v>0</v>
      </c>
    </row>
    <row r="61" spans="2:14">
      <c r="B61" s="29"/>
      <c r="D61" s="30" t="s">
        <v>151</v>
      </c>
      <c r="E61" s="31" t="s">
        <v>152</v>
      </c>
      <c r="F61" s="27"/>
      <c r="G61" s="27"/>
      <c r="H61" s="41">
        <v>1659.16</v>
      </c>
      <c r="I61" s="27"/>
      <c r="J61" s="41">
        <v>0</v>
      </c>
      <c r="K61" s="27"/>
      <c r="L61" s="41">
        <v>0</v>
      </c>
      <c r="M61" s="27"/>
      <c r="N61" s="41">
        <v>1659.16</v>
      </c>
    </row>
    <row r="62" spans="2:14">
      <c r="B62" s="29"/>
      <c r="D62" s="30"/>
      <c r="E62" s="31" t="s">
        <v>153</v>
      </c>
      <c r="F62" s="27"/>
      <c r="G62" s="27"/>
      <c r="H62" s="41"/>
      <c r="I62" s="27"/>
      <c r="J62" s="41"/>
      <c r="K62" s="27"/>
      <c r="L62" s="41"/>
      <c r="M62" s="27"/>
      <c r="N62" s="41"/>
    </row>
    <row r="63" spans="2:14" ht="14.25" customHeight="1">
      <c r="B63" s="115" t="s">
        <v>154</v>
      </c>
      <c r="C63" s="116"/>
      <c r="D63" s="116"/>
      <c r="E63" s="116"/>
      <c r="F63" s="116"/>
      <c r="G63" s="56" t="str">
        <f>IF((H63)=H23,"ok","ERR")</f>
        <v>ok</v>
      </c>
      <c r="H63" s="56">
        <f>H53+H55+H59</f>
        <v>916372.96999999986</v>
      </c>
      <c r="I63" s="56" t="str">
        <f>IF((J63)=J23,"ok","ERR")</f>
        <v>ok</v>
      </c>
      <c r="J63" s="56">
        <f>J53+J55+J59</f>
        <v>726078.80999999994</v>
      </c>
      <c r="K63" s="56" t="str">
        <f>IF((L63)=L23,"ok","ERR")</f>
        <v>ok</v>
      </c>
      <c r="L63" s="56">
        <f>L53+L55+L59</f>
        <v>726078.81</v>
      </c>
      <c r="M63" s="56" t="str">
        <f>IF((N63)=N23,"ok","ERR")</f>
        <v>ok</v>
      </c>
      <c r="N63" s="56">
        <f>N53+N55+N59</f>
        <v>762819.04249999998</v>
      </c>
    </row>
    <row r="64" spans="2:14" s="73" customFormat="1">
      <c r="D64" s="74"/>
      <c r="F64" s="75"/>
      <c r="G64" s="75"/>
      <c r="H64" s="76">
        <f>H63-H23</f>
        <v>0</v>
      </c>
      <c r="I64" s="75"/>
      <c r="J64" s="76">
        <f>J63-J23</f>
        <v>0</v>
      </c>
      <c r="K64" s="75"/>
      <c r="L64" s="76">
        <f>L63-L23</f>
        <v>0</v>
      </c>
      <c r="M64" s="75"/>
      <c r="N64" s="76">
        <f>N63-N23</f>
        <v>0</v>
      </c>
    </row>
    <row r="65" spans="2:14">
      <c r="B65" s="73" t="s">
        <v>155</v>
      </c>
      <c r="C65" s="77"/>
      <c r="D65" s="78"/>
      <c r="E65" s="77"/>
      <c r="F65" s="79"/>
      <c r="G65" s="79"/>
      <c r="H65" s="80"/>
      <c r="I65" s="79"/>
      <c r="J65" s="80"/>
      <c r="K65" s="79"/>
      <c r="L65" s="80"/>
      <c r="M65" s="79"/>
      <c r="N65" s="80"/>
    </row>
    <row r="66" spans="2:14">
      <c r="H66" s="80"/>
      <c r="J66" s="80"/>
      <c r="L66" s="80"/>
      <c r="N66" s="80"/>
    </row>
  </sheetData>
  <mergeCells count="12">
    <mergeCell ref="B25:F25"/>
    <mergeCell ref="B2:D2"/>
    <mergeCell ref="E2:F2"/>
    <mergeCell ref="B3:F3"/>
    <mergeCell ref="B23:F23"/>
    <mergeCell ref="B63:F63"/>
    <mergeCell ref="B26:E26"/>
    <mergeCell ref="C33:E33"/>
    <mergeCell ref="B35:E35"/>
    <mergeCell ref="B50:E50"/>
    <mergeCell ref="C51:E51"/>
    <mergeCell ref="B53:F53"/>
  </mergeCells>
  <phoneticPr fontId="1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/>
  </sheetViews>
  <sheetFormatPr defaultColWidth="9.08984375" defaultRowHeight="13.5"/>
  <cols>
    <col min="1" max="1" width="5.90625" style="1" bestFit="1" customWidth="1"/>
    <col min="2" max="2" width="73.90625" style="16" bestFit="1" customWidth="1"/>
    <col min="3" max="3" width="13.1796875" style="1" customWidth="1"/>
    <col min="4" max="4" width="6" style="15" hidden="1" customWidth="1"/>
    <col min="5" max="5" width="12.81640625" style="15" hidden="1" customWidth="1"/>
    <col min="6" max="6" width="6.6328125" style="1" hidden="1" customWidth="1"/>
    <col min="7" max="16384" width="9.08984375" style="1"/>
  </cols>
  <sheetData>
    <row r="1" spans="1:6" ht="31">
      <c r="B1" s="2" t="s">
        <v>1</v>
      </c>
      <c r="C1" s="3" t="s">
        <v>46</v>
      </c>
      <c r="D1" s="3" t="s">
        <v>30</v>
      </c>
      <c r="E1" s="3" t="s">
        <v>2</v>
      </c>
      <c r="F1" s="3" t="s">
        <v>3</v>
      </c>
    </row>
    <row r="2" spans="1:6">
      <c r="A2" s="4"/>
      <c r="B2" s="5" t="s">
        <v>4</v>
      </c>
      <c r="C2" s="7"/>
      <c r="D2" s="6"/>
      <c r="E2" s="7"/>
      <c r="F2" s="7"/>
    </row>
    <row r="3" spans="1:6" customFormat="1" ht="14.5">
      <c r="A3" s="1">
        <v>2023</v>
      </c>
      <c r="B3" s="11" t="s">
        <v>47</v>
      </c>
      <c r="C3" s="9">
        <v>30000</v>
      </c>
      <c r="D3" s="10">
        <v>0</v>
      </c>
      <c r="E3" s="9">
        <f>C3-D3</f>
        <v>30000</v>
      </c>
      <c r="F3" s="9"/>
    </row>
    <row r="4" spans="1:6" customFormat="1" ht="14.5">
      <c r="A4" s="1">
        <v>2023</v>
      </c>
      <c r="B4" s="11" t="s">
        <v>48</v>
      </c>
      <c r="C4" s="9">
        <v>28446.51</v>
      </c>
      <c r="D4" s="10"/>
      <c r="E4" s="9"/>
      <c r="F4" s="9"/>
    </row>
    <row r="5" spans="1:6">
      <c r="A5" s="4"/>
      <c r="B5" s="5" t="s">
        <v>7</v>
      </c>
      <c r="C5" s="7"/>
      <c r="D5" s="6"/>
      <c r="E5" s="7"/>
      <c r="F5" s="7"/>
    </row>
    <row r="6" spans="1:6" customFormat="1" ht="14.5">
      <c r="A6" s="1">
        <v>2023</v>
      </c>
      <c r="B6" s="11" t="s">
        <v>49</v>
      </c>
      <c r="C6" s="9">
        <v>87000</v>
      </c>
      <c r="D6" s="9">
        <v>0</v>
      </c>
      <c r="E6" s="9">
        <f>C6-D6</f>
        <v>87000</v>
      </c>
      <c r="F6" s="9"/>
    </row>
    <row r="7" spans="1:6" customFormat="1" ht="14.5">
      <c r="A7" s="1">
        <v>2023</v>
      </c>
      <c r="B7" s="11" t="s">
        <v>52</v>
      </c>
      <c r="C7" s="9">
        <v>40000</v>
      </c>
      <c r="D7" s="9"/>
      <c r="E7" s="9"/>
      <c r="F7" s="9"/>
    </row>
    <row r="8" spans="1:6" customFormat="1" ht="14.5">
      <c r="A8" s="1">
        <v>2023</v>
      </c>
      <c r="B8" s="11" t="s">
        <v>48</v>
      </c>
      <c r="C8" s="9">
        <v>28122.5</v>
      </c>
      <c r="D8" s="9">
        <v>0</v>
      </c>
      <c r="E8" s="9">
        <f>C8-D8</f>
        <v>28122.5</v>
      </c>
      <c r="F8" s="9"/>
    </row>
    <row r="9" spans="1:6">
      <c r="A9" s="4"/>
      <c r="B9" s="5" t="s">
        <v>11</v>
      </c>
      <c r="C9" s="7"/>
      <c r="D9" s="6"/>
      <c r="E9" s="7"/>
      <c r="F9" s="7"/>
    </row>
    <row r="10" spans="1:6" customFormat="1" ht="14.5">
      <c r="A10" s="1">
        <v>2023</v>
      </c>
      <c r="B10" s="12" t="s">
        <v>13</v>
      </c>
      <c r="C10" s="9">
        <v>10000</v>
      </c>
      <c r="D10" s="13">
        <v>0</v>
      </c>
      <c r="E10" s="9">
        <f>C10-D10</f>
        <v>10000</v>
      </c>
      <c r="F10" s="9"/>
    </row>
    <row r="11" spans="1:6" customFormat="1" ht="14.5">
      <c r="A11" s="1">
        <v>2023</v>
      </c>
      <c r="B11" s="12" t="s">
        <v>12</v>
      </c>
      <c r="C11" s="9">
        <v>10000</v>
      </c>
      <c r="D11" s="13">
        <v>0</v>
      </c>
      <c r="E11" s="9">
        <f>C11-D11</f>
        <v>10000</v>
      </c>
      <c r="F11" s="9"/>
    </row>
    <row r="12" spans="1:6" customFormat="1" ht="14.5">
      <c r="A12" s="1">
        <v>2023</v>
      </c>
      <c r="B12" s="12" t="s">
        <v>48</v>
      </c>
      <c r="C12" s="9">
        <v>30961.32</v>
      </c>
      <c r="D12" s="13">
        <v>0</v>
      </c>
      <c r="E12" s="9">
        <f>C12-D12</f>
        <v>30961.32</v>
      </c>
      <c r="F12" s="9"/>
    </row>
    <row r="13" spans="1:6">
      <c r="A13" s="4"/>
      <c r="B13" s="5" t="s">
        <v>15</v>
      </c>
      <c r="C13" s="7"/>
      <c r="D13" s="6"/>
      <c r="E13" s="7"/>
      <c r="F13" s="7"/>
    </row>
    <row r="14" spans="1:6" customFormat="1" ht="14.5">
      <c r="A14" s="1">
        <v>2023</v>
      </c>
      <c r="B14" s="11" t="s">
        <v>16</v>
      </c>
      <c r="C14" s="9">
        <v>15000</v>
      </c>
      <c r="D14" s="9">
        <v>0</v>
      </c>
      <c r="E14" s="9">
        <f>C14-D14</f>
        <v>15000</v>
      </c>
      <c r="F14" s="9"/>
    </row>
    <row r="15" spans="1:6" customFormat="1" ht="14.5">
      <c r="A15" s="1">
        <v>2023</v>
      </c>
      <c r="B15" s="11" t="s">
        <v>48</v>
      </c>
      <c r="C15" s="9">
        <v>15139.16</v>
      </c>
      <c r="D15" s="9">
        <v>0</v>
      </c>
      <c r="E15" s="9">
        <f>C15-D15</f>
        <v>15139.16</v>
      </c>
      <c r="F15" s="9"/>
    </row>
    <row r="16" spans="1:6">
      <c r="A16" s="4"/>
      <c r="B16" s="5" t="s">
        <v>17</v>
      </c>
      <c r="C16" s="7"/>
      <c r="D16" s="6"/>
      <c r="E16" s="7"/>
      <c r="F16" s="7"/>
    </row>
    <row r="17" spans="1:7" customFormat="1" ht="14.5">
      <c r="A17" s="1">
        <v>2023</v>
      </c>
      <c r="B17" s="12" t="s">
        <v>50</v>
      </c>
      <c r="C17" s="9">
        <v>15000</v>
      </c>
      <c r="D17" s="9">
        <v>0</v>
      </c>
      <c r="E17" s="9">
        <f>C17-D17</f>
        <v>15000</v>
      </c>
      <c r="F17" s="9"/>
    </row>
    <row r="18" spans="1:7" customFormat="1" ht="14.5">
      <c r="A18" s="1">
        <v>2023</v>
      </c>
      <c r="B18" s="12" t="s">
        <v>48</v>
      </c>
      <c r="C18" s="9">
        <v>25153.37</v>
      </c>
      <c r="D18" s="9"/>
      <c r="E18" s="9"/>
      <c r="F18" s="9"/>
    </row>
    <row r="19" spans="1:7">
      <c r="A19" s="4"/>
      <c r="B19" s="5" t="s">
        <v>21</v>
      </c>
      <c r="C19" s="7"/>
      <c r="D19" s="6"/>
      <c r="E19" s="7"/>
      <c r="F19" s="7"/>
    </row>
    <row r="20" spans="1:7" customFormat="1" ht="14.5">
      <c r="A20" s="1">
        <v>2023</v>
      </c>
      <c r="B20" s="11" t="s">
        <v>22</v>
      </c>
      <c r="C20" s="9">
        <v>500</v>
      </c>
      <c r="D20" s="9">
        <v>0</v>
      </c>
      <c r="E20" s="9">
        <f>C20-D20</f>
        <v>500</v>
      </c>
      <c r="F20" s="9"/>
    </row>
    <row r="21" spans="1:7" customFormat="1" ht="14.5">
      <c r="A21" s="1">
        <v>2023</v>
      </c>
      <c r="B21" s="11" t="s">
        <v>48</v>
      </c>
      <c r="C21" s="9">
        <v>10115.18</v>
      </c>
      <c r="D21" s="9">
        <v>0</v>
      </c>
      <c r="E21" s="9">
        <f>C21-D21</f>
        <v>10115.18</v>
      </c>
      <c r="F21" s="9"/>
    </row>
    <row r="22" spans="1:7">
      <c r="A22" s="4"/>
      <c r="B22" s="5" t="s">
        <v>23</v>
      </c>
      <c r="C22" s="7"/>
      <c r="D22" s="6"/>
      <c r="E22" s="7"/>
      <c r="F22" s="7"/>
    </row>
    <row r="23" spans="1:7" customFormat="1" ht="14.5">
      <c r="A23" s="1">
        <v>2023</v>
      </c>
      <c r="B23" s="11" t="s">
        <v>51</v>
      </c>
      <c r="C23" s="9">
        <v>10000</v>
      </c>
      <c r="D23" s="9">
        <v>0</v>
      </c>
      <c r="E23" s="9">
        <f>C23-D23</f>
        <v>10000</v>
      </c>
      <c r="F23" s="9"/>
    </row>
    <row r="24" spans="1:7" customFormat="1" ht="14.5">
      <c r="A24" s="1">
        <v>2023</v>
      </c>
      <c r="B24" s="8" t="s">
        <v>23</v>
      </c>
      <c r="C24" s="9">
        <v>35000</v>
      </c>
      <c r="D24" s="9">
        <v>0</v>
      </c>
      <c r="E24" s="9">
        <f>C24-D24</f>
        <v>35000</v>
      </c>
      <c r="F24" s="9"/>
    </row>
    <row r="25" spans="1:7" customFormat="1" ht="14.5">
      <c r="A25" s="1">
        <v>2023</v>
      </c>
      <c r="B25" s="8" t="s">
        <v>24</v>
      </c>
      <c r="C25" s="9">
        <v>13000</v>
      </c>
      <c r="D25" s="9">
        <v>0</v>
      </c>
      <c r="E25" s="9">
        <f>C25-D25</f>
        <v>13000</v>
      </c>
      <c r="F25" s="9"/>
    </row>
    <row r="26" spans="1:7" customFormat="1" ht="14.5">
      <c r="A26" s="1">
        <v>2023</v>
      </c>
      <c r="B26" s="11" t="s">
        <v>48</v>
      </c>
      <c r="C26" s="9">
        <v>32117.040000000001</v>
      </c>
      <c r="D26" s="9">
        <v>0</v>
      </c>
      <c r="E26" s="9">
        <f>C26-D26</f>
        <v>32117.040000000001</v>
      </c>
      <c r="F26" s="9"/>
    </row>
    <row r="27" spans="1:7" ht="14.5">
      <c r="A27" s="4"/>
      <c r="B27" s="5" t="s">
        <v>27</v>
      </c>
      <c r="C27" s="7"/>
      <c r="D27" s="6"/>
      <c r="E27" s="7"/>
      <c r="F27" s="7"/>
      <c r="G27"/>
    </row>
    <row r="28" spans="1:7" customFormat="1" ht="14.5">
      <c r="A28" s="1">
        <v>2023</v>
      </c>
      <c r="B28" s="14" t="s">
        <v>27</v>
      </c>
      <c r="C28" s="9">
        <v>163625.65</v>
      </c>
      <c r="D28" s="10">
        <v>0</v>
      </c>
      <c r="E28" s="9">
        <f>C28-D28</f>
        <v>163625.65</v>
      </c>
      <c r="F28" s="9"/>
    </row>
    <row r="29" spans="1:7" customFormat="1" ht="14.5">
      <c r="A29" s="1">
        <v>2023</v>
      </c>
      <c r="B29" s="18" t="s">
        <v>29</v>
      </c>
      <c r="C29" s="9">
        <v>0</v>
      </c>
      <c r="D29" s="10">
        <v>0</v>
      </c>
      <c r="E29" s="9">
        <f>C29-D29</f>
        <v>0</v>
      </c>
      <c r="F29" s="9"/>
    </row>
    <row r="30" spans="1:7" ht="14.5">
      <c r="B30" s="14" t="s">
        <v>28</v>
      </c>
      <c r="C30" s="9"/>
      <c r="D30" s="9"/>
      <c r="E30" s="9"/>
      <c r="F30" s="9"/>
      <c r="G30"/>
    </row>
    <row r="31" spans="1:7" customFormat="1" ht="14.5">
      <c r="A31" s="4"/>
      <c r="B31" s="5" t="s">
        <v>0</v>
      </c>
      <c r="C31" s="7">
        <f>SUM(C2:C30)</f>
        <v>599180.73</v>
      </c>
      <c r="D31" s="6">
        <f>SUM(D2:D30)</f>
        <v>0</v>
      </c>
      <c r="E31" s="7">
        <f>SUM(E2:E28)</f>
        <v>505580.85</v>
      </c>
      <c r="F31" s="7">
        <f>SUM(F2:F27)</f>
        <v>0</v>
      </c>
    </row>
    <row r="32" spans="1:7" customFormat="1" ht="14.5">
      <c r="A32" s="1"/>
      <c r="B32" s="16"/>
      <c r="C32" s="1"/>
      <c r="D32" s="15"/>
      <c r="E32" s="15"/>
      <c r="F32" s="1"/>
    </row>
    <row r="34" spans="3:6" ht="14.5">
      <c r="C34" s="17"/>
      <c r="F34" s="17"/>
    </row>
    <row r="36" spans="3:6" ht="14.5">
      <c r="C36" s="17"/>
      <c r="F36" s="17"/>
    </row>
    <row r="38" spans="3:6" ht="14.5">
      <c r="C38" s="17"/>
      <c r="F38" s="17"/>
    </row>
    <row r="40" spans="3:6" ht="14.5">
      <c r="C40" s="17"/>
      <c r="F40" s="17"/>
    </row>
    <row r="42" spans="3:6" ht="14.5">
      <c r="C42" s="17"/>
      <c r="F42" s="17"/>
    </row>
    <row r="44" spans="3:6" ht="14.5">
      <c r="C44" s="17"/>
      <c r="F44" s="17"/>
    </row>
    <row r="46" spans="3:6" ht="14.5">
      <c r="C46" s="17"/>
      <c r="F46" s="17"/>
    </row>
    <row r="48" spans="3:6" ht="14.5">
      <c r="C48" s="17"/>
      <c r="F48" s="17"/>
    </row>
    <row r="50" spans="3:6" ht="14.5">
      <c r="C50" s="17"/>
      <c r="F50" s="17"/>
    </row>
  </sheetData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showGridLines="0" workbookViewId="0"/>
  </sheetViews>
  <sheetFormatPr defaultColWidth="9.08984375" defaultRowHeight="13.5"/>
  <cols>
    <col min="1" max="1" width="6.6328125" style="105" customWidth="1"/>
    <col min="2" max="2" width="65.90625" style="108" customWidth="1"/>
    <col min="3" max="4" width="13.1796875" style="107" customWidth="1"/>
    <col min="5" max="5" width="12.81640625" style="107" hidden="1" customWidth="1"/>
    <col min="6" max="6" width="13.1796875" style="107" customWidth="1"/>
    <col min="7" max="7" width="13.08984375" style="107" customWidth="1"/>
    <col min="8" max="8" width="13.453125" style="107" hidden="1" customWidth="1"/>
    <col min="9" max="9" width="12.81640625" style="107" bestFit="1" customWidth="1"/>
    <col min="10" max="10" width="11.54296875" style="105" bestFit="1" customWidth="1"/>
    <col min="11" max="16384" width="9.08984375" style="105"/>
  </cols>
  <sheetData>
    <row r="1" spans="1:10">
      <c r="A1" s="4"/>
      <c r="B1" s="84" t="s">
        <v>0</v>
      </c>
      <c r="C1" s="85">
        <f>SUM(C4:C79)</f>
        <v>726078.80999999994</v>
      </c>
      <c r="D1" s="85">
        <f>SUM(D4:D79)</f>
        <v>354228.34999999992</v>
      </c>
      <c r="E1" s="86">
        <f>SUM(E4:E77)</f>
        <v>371850.45999999985</v>
      </c>
      <c r="F1" s="86">
        <f>SUM(F4:F77)</f>
        <v>208212.14750000002</v>
      </c>
      <c r="G1" s="86">
        <f>SUM(G4:G77)</f>
        <v>163638.31249999994</v>
      </c>
      <c r="H1" s="86">
        <f>SUM(H4:H77)</f>
        <v>76200</v>
      </c>
      <c r="I1" s="87">
        <f>SUM(I4:I79)</f>
        <v>599180.73307896289</v>
      </c>
    </row>
    <row r="2" spans="1:10" ht="6" customHeight="1"/>
    <row r="3" spans="1:10" ht="31">
      <c r="A3" s="88"/>
      <c r="B3" s="89" t="s">
        <v>1</v>
      </c>
      <c r="C3" s="3" t="s">
        <v>156</v>
      </c>
      <c r="D3" s="3" t="s">
        <v>157</v>
      </c>
      <c r="E3" s="3" t="s">
        <v>2</v>
      </c>
      <c r="F3" s="3" t="s">
        <v>158</v>
      </c>
      <c r="G3" s="3" t="s">
        <v>159</v>
      </c>
      <c r="H3" s="3" t="s">
        <v>160</v>
      </c>
      <c r="I3" s="3" t="s">
        <v>161</v>
      </c>
    </row>
    <row r="4" spans="1:10">
      <c r="A4" s="4"/>
      <c r="B4" s="84" t="s">
        <v>4</v>
      </c>
      <c r="C4" s="85"/>
      <c r="D4" s="85"/>
      <c r="E4" s="86"/>
      <c r="F4" s="86"/>
      <c r="G4" s="86"/>
      <c r="H4" s="86"/>
      <c r="I4" s="87"/>
    </row>
    <row r="5" spans="1:10">
      <c r="A5" s="90">
        <v>2020</v>
      </c>
      <c r="B5" s="91" t="s">
        <v>162</v>
      </c>
      <c r="C5" s="92">
        <v>7847.43</v>
      </c>
      <c r="D5" s="93">
        <v>991.2</v>
      </c>
      <c r="E5" s="92">
        <f t="shared" ref="E5:E10" si="0">C5-D5</f>
        <v>6856.2300000000005</v>
      </c>
      <c r="F5" s="92">
        <v>5000</v>
      </c>
      <c r="G5" s="92">
        <f>E5-F5</f>
        <v>1856.2300000000005</v>
      </c>
      <c r="H5" s="92"/>
      <c r="I5" s="92"/>
    </row>
    <row r="6" spans="1:10" customFormat="1" ht="14.5">
      <c r="A6" s="90">
        <v>2021</v>
      </c>
      <c r="B6" s="94" t="s">
        <v>5</v>
      </c>
      <c r="C6" s="9">
        <v>2601.9000000000033</v>
      </c>
      <c r="D6" s="10">
        <v>2601.9</v>
      </c>
      <c r="E6" s="9">
        <f t="shared" si="0"/>
        <v>0</v>
      </c>
      <c r="F6" s="9">
        <v>0</v>
      </c>
      <c r="G6" s="9">
        <f t="shared" ref="G6:G77" si="1">E6-F6</f>
        <v>0</v>
      </c>
      <c r="H6" s="9"/>
      <c r="I6" s="9"/>
    </row>
    <row r="7" spans="1:10" customFormat="1" ht="14.5">
      <c r="A7" s="90">
        <v>2021</v>
      </c>
      <c r="B7" s="94" t="s">
        <v>163</v>
      </c>
      <c r="C7" s="9">
        <v>10000</v>
      </c>
      <c r="D7" s="10">
        <v>1473.2</v>
      </c>
      <c r="E7" s="9">
        <f t="shared" si="0"/>
        <v>8526.7999999999993</v>
      </c>
      <c r="F7" s="9">
        <v>500</v>
      </c>
      <c r="G7" s="9">
        <f t="shared" si="1"/>
        <v>8026.7999999999993</v>
      </c>
      <c r="H7" s="9"/>
      <c r="I7" s="9"/>
    </row>
    <row r="8" spans="1:10" customFormat="1" ht="14.5">
      <c r="A8" s="90">
        <v>2022</v>
      </c>
      <c r="B8" s="94" t="s">
        <v>164</v>
      </c>
      <c r="C8" s="9">
        <v>5000</v>
      </c>
      <c r="D8" s="10">
        <v>0</v>
      </c>
      <c r="E8" s="9">
        <f t="shared" si="0"/>
        <v>5000</v>
      </c>
      <c r="F8" s="9">
        <v>0</v>
      </c>
      <c r="G8" s="9">
        <f t="shared" si="1"/>
        <v>5000</v>
      </c>
      <c r="H8" s="9"/>
      <c r="I8" s="9"/>
    </row>
    <row r="9" spans="1:10" customFormat="1" ht="14.5">
      <c r="A9" s="90">
        <v>2022</v>
      </c>
      <c r="B9" s="94" t="s">
        <v>5</v>
      </c>
      <c r="C9" s="9">
        <v>15000</v>
      </c>
      <c r="D9" s="10">
        <v>9776.1799999999967</v>
      </c>
      <c r="E9" s="9">
        <f t="shared" si="0"/>
        <v>5223.8200000000033</v>
      </c>
      <c r="F9" s="9">
        <v>0</v>
      </c>
      <c r="G9" s="9">
        <f t="shared" si="1"/>
        <v>5223.8200000000033</v>
      </c>
      <c r="H9" s="9"/>
      <c r="I9" s="9"/>
    </row>
    <row r="10" spans="1:10" customFormat="1" ht="14.5">
      <c r="A10" s="90">
        <v>2022</v>
      </c>
      <c r="B10" s="94" t="s">
        <v>6</v>
      </c>
      <c r="C10" s="9">
        <v>25000</v>
      </c>
      <c r="D10" s="10">
        <v>10292.650000000001</v>
      </c>
      <c r="E10" s="9">
        <f t="shared" si="0"/>
        <v>14707.349999999999</v>
      </c>
      <c r="F10" s="9">
        <f>E10</f>
        <v>14707.349999999999</v>
      </c>
      <c r="G10" s="9">
        <f t="shared" si="1"/>
        <v>0</v>
      </c>
      <c r="H10" s="9"/>
      <c r="I10" s="9"/>
    </row>
    <row r="11" spans="1:10" customFormat="1" ht="14.5">
      <c r="A11" s="90">
        <v>2023</v>
      </c>
      <c r="B11" s="94" t="s">
        <v>165</v>
      </c>
      <c r="C11" s="9" t="s">
        <v>111</v>
      </c>
      <c r="D11" s="10"/>
      <c r="E11" s="9"/>
      <c r="F11" s="9"/>
      <c r="G11" s="9"/>
      <c r="H11" s="9"/>
      <c r="I11" s="9">
        <v>30000</v>
      </c>
    </row>
    <row r="12" spans="1:10" ht="14.5">
      <c r="A12" s="4"/>
      <c r="B12" s="84" t="s">
        <v>7</v>
      </c>
      <c r="C12" s="85"/>
      <c r="D12" s="85"/>
      <c r="E12" s="86"/>
      <c r="F12" s="86"/>
      <c r="G12" s="86"/>
      <c r="H12" s="86"/>
      <c r="I12" s="87"/>
      <c r="J12"/>
    </row>
    <row r="13" spans="1:10" customFormat="1" ht="14.5">
      <c r="A13" s="90">
        <v>2020</v>
      </c>
      <c r="B13" s="95" t="s">
        <v>166</v>
      </c>
      <c r="C13" s="9">
        <v>13031.389999999943</v>
      </c>
      <c r="D13" s="10">
        <v>3276.74</v>
      </c>
      <c r="E13" s="9">
        <f t="shared" ref="E13:E59" si="2">C13-D13</f>
        <v>9754.6499999999432</v>
      </c>
      <c r="F13" s="9">
        <v>4000</v>
      </c>
      <c r="G13" s="9">
        <f t="shared" si="1"/>
        <v>5754.6499999999432</v>
      </c>
      <c r="H13" s="9"/>
      <c r="I13" s="9"/>
    </row>
    <row r="14" spans="1:10" customFormat="1" ht="14.5">
      <c r="A14" s="90">
        <v>2021</v>
      </c>
      <c r="B14" s="94" t="s">
        <v>167</v>
      </c>
      <c r="C14" s="9">
        <v>4565.9500000000007</v>
      </c>
      <c r="D14" s="9">
        <v>4812.67</v>
      </c>
      <c r="E14" s="9">
        <f t="shared" si="2"/>
        <v>-246.71999999999935</v>
      </c>
      <c r="F14" s="9">
        <v>0</v>
      </c>
      <c r="G14" s="9">
        <f t="shared" si="1"/>
        <v>-246.71999999999935</v>
      </c>
      <c r="H14" s="9"/>
      <c r="I14" s="9"/>
    </row>
    <row r="15" spans="1:10" customFormat="1" ht="14.5">
      <c r="A15" s="90">
        <v>2021</v>
      </c>
      <c r="B15" s="94" t="s">
        <v>168</v>
      </c>
      <c r="C15" s="9">
        <v>29883.15</v>
      </c>
      <c r="D15" s="9">
        <v>25332.47</v>
      </c>
      <c r="E15" s="9">
        <f t="shared" si="2"/>
        <v>4550.68</v>
      </c>
      <c r="F15" s="9">
        <f>E15</f>
        <v>4550.68</v>
      </c>
      <c r="G15" s="9">
        <f t="shared" si="1"/>
        <v>0</v>
      </c>
      <c r="H15" s="9"/>
      <c r="I15" s="9"/>
    </row>
    <row r="16" spans="1:10" customFormat="1" ht="14.5">
      <c r="A16" s="90">
        <v>2021</v>
      </c>
      <c r="B16" s="94" t="s">
        <v>169</v>
      </c>
      <c r="C16" s="9">
        <v>3000</v>
      </c>
      <c r="D16" s="9">
        <v>3123.49</v>
      </c>
      <c r="E16" s="9">
        <f t="shared" si="2"/>
        <v>-123.48999999999978</v>
      </c>
      <c r="F16" s="9"/>
      <c r="G16" s="9">
        <f t="shared" si="1"/>
        <v>-123.48999999999978</v>
      </c>
      <c r="H16" s="9"/>
      <c r="I16" s="9"/>
    </row>
    <row r="17" spans="1:9" customFormat="1" ht="14.5">
      <c r="A17" s="90">
        <v>2021</v>
      </c>
      <c r="B17" s="94" t="s">
        <v>170</v>
      </c>
      <c r="C17" s="9">
        <v>10676.71</v>
      </c>
      <c r="D17" s="9">
        <v>399.39</v>
      </c>
      <c r="E17" s="9">
        <f t="shared" si="2"/>
        <v>10277.32</v>
      </c>
      <c r="F17" s="9">
        <f>E17</f>
        <v>10277.32</v>
      </c>
      <c r="G17" s="9">
        <f t="shared" si="1"/>
        <v>0</v>
      </c>
      <c r="H17" s="9"/>
      <c r="I17" s="9"/>
    </row>
    <row r="18" spans="1:9" customFormat="1" ht="14.5">
      <c r="A18" s="90">
        <v>2022</v>
      </c>
      <c r="B18" s="94" t="s">
        <v>171</v>
      </c>
      <c r="C18" s="9">
        <v>35000</v>
      </c>
      <c r="D18" s="9">
        <v>0</v>
      </c>
      <c r="E18" s="9">
        <f t="shared" si="2"/>
        <v>35000</v>
      </c>
      <c r="F18" s="9">
        <v>1000</v>
      </c>
      <c r="G18" s="9">
        <f t="shared" si="1"/>
        <v>34000</v>
      </c>
      <c r="H18" s="9">
        <v>24000</v>
      </c>
      <c r="I18" s="9"/>
    </row>
    <row r="19" spans="1:9" customFormat="1" ht="14.5">
      <c r="A19" s="90">
        <v>2022</v>
      </c>
      <c r="B19" s="94" t="s">
        <v>170</v>
      </c>
      <c r="C19" s="9">
        <v>25000</v>
      </c>
      <c r="D19" s="9">
        <v>9349.18</v>
      </c>
      <c r="E19" s="9">
        <f t="shared" si="2"/>
        <v>15650.82</v>
      </c>
      <c r="F19" s="9">
        <v>5000</v>
      </c>
      <c r="G19" s="9">
        <f t="shared" si="1"/>
        <v>10650.82</v>
      </c>
      <c r="H19" s="9">
        <v>0</v>
      </c>
      <c r="I19" s="9"/>
    </row>
    <row r="20" spans="1:9" customFormat="1" ht="14.5">
      <c r="A20" s="90">
        <v>2022</v>
      </c>
      <c r="B20" s="94" t="s">
        <v>9</v>
      </c>
      <c r="C20" s="9">
        <v>35000</v>
      </c>
      <c r="D20" s="9">
        <v>0</v>
      </c>
      <c r="E20" s="9">
        <f t="shared" si="2"/>
        <v>35000</v>
      </c>
      <c r="F20" s="9">
        <v>35000</v>
      </c>
      <c r="G20" s="9">
        <f t="shared" si="1"/>
        <v>0</v>
      </c>
      <c r="H20" s="9">
        <v>0</v>
      </c>
      <c r="I20" s="9"/>
    </row>
    <row r="21" spans="1:9" customFormat="1" ht="14.5">
      <c r="A21" s="90">
        <v>2022</v>
      </c>
      <c r="B21" s="94" t="s">
        <v>8</v>
      </c>
      <c r="C21" s="9">
        <v>50000</v>
      </c>
      <c r="D21" s="9">
        <v>29526.112499999999</v>
      </c>
      <c r="E21" s="9">
        <f t="shared" si="2"/>
        <v>20473.887500000001</v>
      </c>
      <c r="F21" s="9">
        <f>E21</f>
        <v>20473.887500000001</v>
      </c>
      <c r="G21" s="9">
        <f t="shared" si="1"/>
        <v>0</v>
      </c>
      <c r="H21" s="9">
        <v>0</v>
      </c>
      <c r="I21" s="9"/>
    </row>
    <row r="22" spans="1:9" customFormat="1" ht="14.5">
      <c r="A22" s="90">
        <v>2023</v>
      </c>
      <c r="B22" s="94" t="s">
        <v>172</v>
      </c>
      <c r="C22" s="9"/>
      <c r="D22" s="9"/>
      <c r="E22" s="9"/>
      <c r="F22" s="9"/>
      <c r="G22" s="9"/>
      <c r="H22" s="9"/>
      <c r="I22" s="9">
        <v>40000</v>
      </c>
    </row>
    <row r="23" spans="1:9" customFormat="1" ht="14.5">
      <c r="A23" s="90">
        <v>2023</v>
      </c>
      <c r="B23" s="94" t="s">
        <v>173</v>
      </c>
      <c r="C23" s="9"/>
      <c r="D23" s="9"/>
      <c r="E23" s="9"/>
      <c r="F23" s="9"/>
      <c r="G23" s="9"/>
      <c r="H23" s="9"/>
      <c r="I23" s="9">
        <v>87000</v>
      </c>
    </row>
    <row r="24" spans="1:9">
      <c r="A24" s="4"/>
      <c r="B24" s="84" t="s">
        <v>174</v>
      </c>
      <c r="C24" s="85"/>
      <c r="D24" s="85"/>
      <c r="E24" s="86"/>
      <c r="F24" s="86"/>
      <c r="G24" s="86"/>
      <c r="H24" s="86"/>
      <c r="I24" s="87"/>
    </row>
    <row r="25" spans="1:9" customFormat="1" ht="14.5">
      <c r="A25" s="90">
        <v>2022</v>
      </c>
      <c r="B25" s="94" t="s">
        <v>10</v>
      </c>
      <c r="C25" s="9">
        <v>10000</v>
      </c>
      <c r="D25" s="9">
        <v>8989.1</v>
      </c>
      <c r="E25" s="9">
        <f t="shared" si="2"/>
        <v>1010.8999999999996</v>
      </c>
      <c r="F25" s="9">
        <f>E25</f>
        <v>1010.8999999999996</v>
      </c>
      <c r="G25" s="9">
        <f t="shared" si="1"/>
        <v>0</v>
      </c>
      <c r="H25" s="9">
        <v>0</v>
      </c>
      <c r="I25" s="9"/>
    </row>
    <row r="26" spans="1:9">
      <c r="A26" s="4"/>
      <c r="B26" s="84" t="s">
        <v>11</v>
      </c>
      <c r="C26" s="85"/>
      <c r="D26" s="85"/>
      <c r="E26" s="86"/>
      <c r="F26" s="86"/>
      <c r="G26" s="86"/>
      <c r="H26" s="86"/>
      <c r="I26" s="87"/>
    </row>
    <row r="27" spans="1:9" customFormat="1" ht="14.5">
      <c r="A27" s="90">
        <v>2020</v>
      </c>
      <c r="B27" s="95" t="s">
        <v>12</v>
      </c>
      <c r="C27" s="9">
        <v>5571.5599999999959</v>
      </c>
      <c r="D27" s="9">
        <v>3654.58</v>
      </c>
      <c r="E27" s="9">
        <f>C27-D27</f>
        <v>1916.9799999999959</v>
      </c>
      <c r="F27" s="9">
        <f>E27</f>
        <v>1916.9799999999959</v>
      </c>
      <c r="G27" s="9">
        <f t="shared" si="1"/>
        <v>0</v>
      </c>
      <c r="H27" s="9"/>
      <c r="I27" s="9"/>
    </row>
    <row r="28" spans="1:9" customFormat="1" ht="14.5">
      <c r="A28" s="90">
        <v>2021</v>
      </c>
      <c r="B28" s="96" t="s">
        <v>12</v>
      </c>
      <c r="C28" s="9">
        <v>5000</v>
      </c>
      <c r="D28" s="9">
        <v>0</v>
      </c>
      <c r="E28" s="9">
        <f t="shared" si="2"/>
        <v>5000</v>
      </c>
      <c r="F28" s="9">
        <f>E28</f>
        <v>5000</v>
      </c>
      <c r="G28" s="9">
        <f t="shared" si="1"/>
        <v>0</v>
      </c>
      <c r="H28" s="9"/>
      <c r="I28" s="9"/>
    </row>
    <row r="29" spans="1:9" customFormat="1" ht="14.5">
      <c r="A29" s="90">
        <v>2021</v>
      </c>
      <c r="B29" s="96" t="s">
        <v>13</v>
      </c>
      <c r="C29" s="9">
        <v>5050.1899999999996</v>
      </c>
      <c r="D29" s="9">
        <v>5050.1899999999996</v>
      </c>
      <c r="E29" s="9">
        <f t="shared" si="2"/>
        <v>0</v>
      </c>
      <c r="F29" s="9">
        <f>E29</f>
        <v>0</v>
      </c>
      <c r="G29" s="9">
        <f t="shared" si="1"/>
        <v>0</v>
      </c>
      <c r="H29" s="9"/>
      <c r="I29" s="9"/>
    </row>
    <row r="30" spans="1:9" customFormat="1" ht="14.5">
      <c r="A30" s="90">
        <v>2022</v>
      </c>
      <c r="B30" s="96" t="s">
        <v>13</v>
      </c>
      <c r="C30" s="9">
        <v>12000</v>
      </c>
      <c r="D30" s="13">
        <v>916.41</v>
      </c>
      <c r="E30" s="9">
        <f>C30-D30</f>
        <v>11083.59</v>
      </c>
      <c r="F30" s="9">
        <v>4000</v>
      </c>
      <c r="G30" s="9">
        <f t="shared" si="1"/>
        <v>7083.59</v>
      </c>
      <c r="H30" s="9">
        <v>2000</v>
      </c>
      <c r="I30" s="9"/>
    </row>
    <row r="31" spans="1:9" customFormat="1" ht="14.5">
      <c r="A31" s="90">
        <v>2022</v>
      </c>
      <c r="B31" s="96" t="s">
        <v>175</v>
      </c>
      <c r="C31" s="9">
        <v>10000</v>
      </c>
      <c r="D31" s="13">
        <v>0</v>
      </c>
      <c r="E31" s="9">
        <f>C31-D31</f>
        <v>10000</v>
      </c>
      <c r="F31" s="9">
        <v>2000</v>
      </c>
      <c r="G31" s="9">
        <f t="shared" si="1"/>
        <v>8000</v>
      </c>
      <c r="H31" s="9"/>
      <c r="I31" s="9"/>
    </row>
    <row r="32" spans="1:9" customFormat="1" ht="14.5">
      <c r="A32" s="90">
        <v>2022</v>
      </c>
      <c r="B32" s="96" t="s">
        <v>12</v>
      </c>
      <c r="C32" s="9">
        <v>5000</v>
      </c>
      <c r="D32" s="13">
        <v>0</v>
      </c>
      <c r="E32" s="9">
        <f>C32-D32</f>
        <v>5000</v>
      </c>
      <c r="F32" s="9">
        <v>0</v>
      </c>
      <c r="G32" s="9">
        <f t="shared" si="1"/>
        <v>5000</v>
      </c>
      <c r="H32" s="9"/>
      <c r="I32" s="9"/>
    </row>
    <row r="33" spans="1:9" customFormat="1" ht="14.5">
      <c r="A33" s="90">
        <v>2022</v>
      </c>
      <c r="B33" s="96" t="s">
        <v>14</v>
      </c>
      <c r="C33" s="9">
        <v>30000</v>
      </c>
      <c r="D33" s="13">
        <v>19428.012500000001</v>
      </c>
      <c r="E33" s="9">
        <f>C33-D33</f>
        <v>10571.987499999999</v>
      </c>
      <c r="F33" s="9">
        <f>E33</f>
        <v>10571.987499999999</v>
      </c>
      <c r="G33" s="9">
        <f t="shared" si="1"/>
        <v>0</v>
      </c>
      <c r="H33" s="9"/>
      <c r="I33" s="9"/>
    </row>
    <row r="34" spans="1:9" customFormat="1" ht="14.5">
      <c r="A34" s="90">
        <v>2023</v>
      </c>
      <c r="B34" s="96" t="s">
        <v>176</v>
      </c>
      <c r="C34" s="9"/>
      <c r="D34" s="13"/>
      <c r="E34" s="9"/>
      <c r="F34" s="9"/>
      <c r="G34" s="9"/>
      <c r="H34" s="9"/>
      <c r="I34" s="9">
        <v>10000</v>
      </c>
    </row>
    <row r="35" spans="1:9" customFormat="1" ht="14.5">
      <c r="A35" s="90">
        <v>2023</v>
      </c>
      <c r="B35" s="96" t="s">
        <v>177</v>
      </c>
      <c r="C35" s="9"/>
      <c r="D35" s="13"/>
      <c r="E35" s="9"/>
      <c r="F35" s="9"/>
      <c r="G35" s="9"/>
      <c r="H35" s="9"/>
      <c r="I35" s="9">
        <v>10000</v>
      </c>
    </row>
    <row r="36" spans="1:9">
      <c r="A36" s="4"/>
      <c r="B36" s="84" t="s">
        <v>15</v>
      </c>
      <c r="C36" s="85"/>
      <c r="D36" s="85"/>
      <c r="E36" s="86"/>
      <c r="F36" s="86"/>
      <c r="G36" s="86"/>
      <c r="H36" s="86"/>
      <c r="I36" s="87"/>
    </row>
    <row r="37" spans="1:9" customFormat="1" ht="14.5">
      <c r="A37" s="90">
        <v>2021</v>
      </c>
      <c r="B37" s="94" t="s">
        <v>16</v>
      </c>
      <c r="C37" s="9">
        <v>15398.33</v>
      </c>
      <c r="D37" s="9">
        <v>15398.33</v>
      </c>
      <c r="E37" s="9">
        <f>C37-D37</f>
        <v>0</v>
      </c>
      <c r="F37" s="9">
        <v>0</v>
      </c>
      <c r="G37" s="9">
        <f t="shared" si="1"/>
        <v>0</v>
      </c>
      <c r="H37" s="9"/>
      <c r="I37" s="9"/>
    </row>
    <row r="38" spans="1:9" customFormat="1" ht="14.5">
      <c r="A38" s="90">
        <v>2022</v>
      </c>
      <c r="B38" s="94" t="s">
        <v>16</v>
      </c>
      <c r="C38" s="9">
        <v>23000</v>
      </c>
      <c r="D38" s="9">
        <v>492.07</v>
      </c>
      <c r="E38" s="9">
        <f>C38-D38</f>
        <v>22507.93</v>
      </c>
      <c r="F38" s="9">
        <v>2500</v>
      </c>
      <c r="G38" s="9">
        <f t="shared" si="1"/>
        <v>20007.93</v>
      </c>
      <c r="H38" s="9">
        <v>17000</v>
      </c>
      <c r="I38" s="9"/>
    </row>
    <row r="39" spans="1:9" customFormat="1" ht="14.5">
      <c r="A39" s="90">
        <v>2022</v>
      </c>
      <c r="B39" s="94" t="s">
        <v>178</v>
      </c>
      <c r="C39" s="9">
        <v>15000</v>
      </c>
      <c r="D39" s="9">
        <v>17152.075000000001</v>
      </c>
      <c r="E39" s="9">
        <f>C39-D39</f>
        <v>-2152.0750000000007</v>
      </c>
      <c r="F39" s="9">
        <v>0</v>
      </c>
      <c r="G39" s="9">
        <f t="shared" si="1"/>
        <v>-2152.0750000000007</v>
      </c>
      <c r="H39" s="9">
        <v>0</v>
      </c>
      <c r="I39" s="9"/>
    </row>
    <row r="40" spans="1:9" customFormat="1" ht="14.5">
      <c r="A40" s="90">
        <v>2023</v>
      </c>
      <c r="B40" s="94" t="s">
        <v>16</v>
      </c>
      <c r="C40" s="9"/>
      <c r="D40" s="9"/>
      <c r="E40" s="9"/>
      <c r="F40" s="9"/>
      <c r="G40" s="9"/>
      <c r="H40" s="9"/>
      <c r="I40" s="9">
        <v>15000</v>
      </c>
    </row>
    <row r="41" spans="1:9">
      <c r="A41" s="4"/>
      <c r="B41" s="84" t="s">
        <v>17</v>
      </c>
      <c r="C41" s="85"/>
      <c r="D41" s="85"/>
      <c r="E41" s="86">
        <f t="shared" si="2"/>
        <v>0</v>
      </c>
      <c r="F41" s="86"/>
      <c r="G41" s="86"/>
      <c r="H41" s="86"/>
      <c r="I41" s="87"/>
    </row>
    <row r="42" spans="1:9">
      <c r="A42" s="90">
        <v>2021</v>
      </c>
      <c r="B42" s="96" t="s">
        <v>179</v>
      </c>
      <c r="C42" s="9">
        <v>1899.98</v>
      </c>
      <c r="D42" s="9">
        <v>1252.33</v>
      </c>
      <c r="E42" s="9">
        <f t="shared" si="2"/>
        <v>647.65000000000009</v>
      </c>
      <c r="F42" s="9">
        <f>E42</f>
        <v>647.65000000000009</v>
      </c>
      <c r="G42" s="9">
        <f t="shared" si="1"/>
        <v>0</v>
      </c>
      <c r="H42" s="9">
        <v>0</v>
      </c>
      <c r="I42" s="9"/>
    </row>
    <row r="43" spans="1:9">
      <c r="A43" s="90">
        <v>2021</v>
      </c>
      <c r="B43" s="96" t="s">
        <v>180</v>
      </c>
      <c r="C43" s="9">
        <v>5.3400000000001455</v>
      </c>
      <c r="D43" s="9">
        <v>5.34</v>
      </c>
      <c r="E43" s="9">
        <f t="shared" si="2"/>
        <v>1.4566126083082054E-13</v>
      </c>
      <c r="F43" s="9">
        <v>0</v>
      </c>
      <c r="G43" s="9">
        <f t="shared" si="1"/>
        <v>1.4566126083082054E-13</v>
      </c>
      <c r="H43" s="9">
        <v>0</v>
      </c>
      <c r="I43" s="9"/>
    </row>
    <row r="44" spans="1:9">
      <c r="A44" s="90">
        <v>2021</v>
      </c>
      <c r="B44" s="96" t="s">
        <v>181</v>
      </c>
      <c r="C44" s="9">
        <v>1006.5299999999997</v>
      </c>
      <c r="D44" s="9">
        <v>205.34</v>
      </c>
      <c r="E44" s="9">
        <f t="shared" si="2"/>
        <v>801.18999999999971</v>
      </c>
      <c r="F44" s="9">
        <v>0</v>
      </c>
      <c r="G44" s="9">
        <f t="shared" si="1"/>
        <v>801.18999999999971</v>
      </c>
      <c r="H44" s="9"/>
      <c r="I44" s="9"/>
    </row>
    <row r="45" spans="1:9" customFormat="1" ht="14.5">
      <c r="A45" s="90">
        <v>2021</v>
      </c>
      <c r="B45" s="96" t="s">
        <v>18</v>
      </c>
      <c r="C45" s="9">
        <v>456.07000000000016</v>
      </c>
      <c r="D45" s="9">
        <v>199.99</v>
      </c>
      <c r="E45" s="9">
        <f t="shared" si="2"/>
        <v>256.08000000000015</v>
      </c>
      <c r="F45" s="9">
        <f>E45</f>
        <v>256.08000000000015</v>
      </c>
      <c r="G45" s="9">
        <f t="shared" si="1"/>
        <v>0</v>
      </c>
      <c r="H45" s="9"/>
      <c r="I45" s="9"/>
    </row>
    <row r="46" spans="1:9" customFormat="1" ht="14.5">
      <c r="A46" s="90">
        <v>2021</v>
      </c>
      <c r="B46" s="96" t="s">
        <v>182</v>
      </c>
      <c r="C46" s="9">
        <v>2370.9</v>
      </c>
      <c r="D46" s="9">
        <v>500</v>
      </c>
      <c r="E46" s="9">
        <f t="shared" si="2"/>
        <v>1870.9</v>
      </c>
      <c r="F46" s="9">
        <f>E46</f>
        <v>1870.9</v>
      </c>
      <c r="G46" s="9">
        <f t="shared" si="1"/>
        <v>0</v>
      </c>
      <c r="H46" s="9"/>
      <c r="I46" s="9"/>
    </row>
    <row r="47" spans="1:9">
      <c r="A47" s="90">
        <v>2021</v>
      </c>
      <c r="B47" s="94" t="s">
        <v>20</v>
      </c>
      <c r="C47" s="9">
        <v>7500</v>
      </c>
      <c r="D47" s="9">
        <v>183</v>
      </c>
      <c r="E47" s="9">
        <f t="shared" si="2"/>
        <v>7317</v>
      </c>
      <c r="F47" s="9">
        <v>0</v>
      </c>
      <c r="G47" s="9">
        <f t="shared" si="1"/>
        <v>7317</v>
      </c>
      <c r="H47" s="9">
        <v>6000</v>
      </c>
      <c r="I47" s="9"/>
    </row>
    <row r="48" spans="1:9" customFormat="1" ht="14.5">
      <c r="A48" s="90">
        <v>2022</v>
      </c>
      <c r="B48" s="96" t="s">
        <v>20</v>
      </c>
      <c r="C48" s="9">
        <v>3000</v>
      </c>
      <c r="D48" s="9">
        <v>0</v>
      </c>
      <c r="E48" s="9">
        <f t="shared" si="2"/>
        <v>3000</v>
      </c>
      <c r="F48" s="9">
        <v>0</v>
      </c>
      <c r="G48" s="9">
        <f t="shared" si="1"/>
        <v>3000</v>
      </c>
      <c r="H48" s="9">
        <v>0</v>
      </c>
      <c r="I48" s="9"/>
    </row>
    <row r="49" spans="1:9" customFormat="1" ht="14.5">
      <c r="A49" s="90">
        <v>2022</v>
      </c>
      <c r="B49" s="96" t="s">
        <v>31</v>
      </c>
      <c r="C49" s="9">
        <v>2000</v>
      </c>
      <c r="D49" s="9">
        <v>0</v>
      </c>
      <c r="E49" s="9">
        <f t="shared" si="2"/>
        <v>2000</v>
      </c>
      <c r="F49" s="9">
        <v>200</v>
      </c>
      <c r="G49" s="9">
        <f t="shared" si="1"/>
        <v>1800</v>
      </c>
      <c r="H49" s="9">
        <v>200</v>
      </c>
      <c r="I49" s="9"/>
    </row>
    <row r="50" spans="1:9" customFormat="1" ht="14.5">
      <c r="A50" s="90">
        <v>2022</v>
      </c>
      <c r="B50" s="96" t="s">
        <v>183</v>
      </c>
      <c r="C50" s="9">
        <v>5000</v>
      </c>
      <c r="D50" s="9">
        <v>0</v>
      </c>
      <c r="E50" s="9">
        <f t="shared" si="2"/>
        <v>5000</v>
      </c>
      <c r="F50" s="9">
        <v>0</v>
      </c>
      <c r="G50" s="9">
        <f t="shared" si="1"/>
        <v>5000</v>
      </c>
      <c r="H50" s="9"/>
      <c r="I50" s="9"/>
    </row>
    <row r="51" spans="1:9" customFormat="1" ht="14.5">
      <c r="A51" s="90">
        <v>2022</v>
      </c>
      <c r="B51" s="96" t="s">
        <v>184</v>
      </c>
      <c r="C51" s="9">
        <v>3000</v>
      </c>
      <c r="D51" s="9">
        <v>1009.94</v>
      </c>
      <c r="E51" s="9">
        <f t="shared" si="2"/>
        <v>1990.06</v>
      </c>
      <c r="F51" s="9">
        <f>E51</f>
        <v>1990.06</v>
      </c>
      <c r="G51" s="9">
        <f t="shared" si="1"/>
        <v>0</v>
      </c>
      <c r="H51" s="9"/>
      <c r="I51" s="9"/>
    </row>
    <row r="52" spans="1:9" customFormat="1" ht="14.5">
      <c r="A52" s="90">
        <v>2022</v>
      </c>
      <c r="B52" s="96" t="s">
        <v>185</v>
      </c>
      <c r="C52" s="9">
        <v>21000</v>
      </c>
      <c r="D52" s="9">
        <v>12724.5875</v>
      </c>
      <c r="E52" s="9">
        <f t="shared" si="2"/>
        <v>8275.4125000000004</v>
      </c>
      <c r="F52" s="9">
        <f>E52</f>
        <v>8275.4125000000004</v>
      </c>
      <c r="G52" s="9">
        <f t="shared" si="1"/>
        <v>0</v>
      </c>
      <c r="H52" s="9"/>
      <c r="I52" s="9"/>
    </row>
    <row r="53" spans="1:9" customFormat="1" ht="14.5">
      <c r="A53" s="90">
        <v>2023</v>
      </c>
      <c r="B53" s="96" t="s">
        <v>186</v>
      </c>
      <c r="C53" s="9"/>
      <c r="D53" s="9"/>
      <c r="E53" s="9"/>
      <c r="F53" s="9"/>
      <c r="G53" s="9"/>
      <c r="H53" s="9"/>
      <c r="I53" s="9">
        <v>15000</v>
      </c>
    </row>
    <row r="54" spans="1:9">
      <c r="A54" s="4"/>
      <c r="B54" s="84" t="s">
        <v>21</v>
      </c>
      <c r="C54" s="85"/>
      <c r="D54" s="85"/>
      <c r="E54" s="86">
        <f t="shared" si="2"/>
        <v>0</v>
      </c>
      <c r="F54" s="86"/>
      <c r="G54" s="86"/>
      <c r="H54" s="86"/>
      <c r="I54" s="87"/>
    </row>
    <row r="55" spans="1:9" customFormat="1" ht="14.5">
      <c r="A55" s="90">
        <v>2022</v>
      </c>
      <c r="B55" s="94" t="s">
        <v>22</v>
      </c>
      <c r="C55" s="9">
        <v>500</v>
      </c>
      <c r="D55" s="9">
        <v>213.5</v>
      </c>
      <c r="E55" s="9">
        <f>C55-D55</f>
        <v>286.5</v>
      </c>
      <c r="F55" s="9">
        <f>E55</f>
        <v>286.5</v>
      </c>
      <c r="G55" s="9">
        <f t="shared" si="1"/>
        <v>0</v>
      </c>
      <c r="H55" s="9"/>
      <c r="I55" s="9"/>
    </row>
    <row r="56" spans="1:9" customFormat="1" ht="14.5">
      <c r="A56" s="90">
        <v>2022</v>
      </c>
      <c r="B56" s="94" t="s">
        <v>187</v>
      </c>
      <c r="C56" s="9">
        <v>5000</v>
      </c>
      <c r="D56" s="9">
        <v>2150.4875000000002</v>
      </c>
      <c r="E56" s="9">
        <f>C56-D56</f>
        <v>2849.5124999999998</v>
      </c>
      <c r="F56" s="9">
        <f>E56</f>
        <v>2849.5124999999998</v>
      </c>
      <c r="G56" s="9">
        <f t="shared" si="1"/>
        <v>0</v>
      </c>
      <c r="H56" s="9"/>
      <c r="I56" s="9"/>
    </row>
    <row r="57" spans="1:9" customFormat="1" ht="14.5">
      <c r="A57" s="102">
        <v>2023</v>
      </c>
      <c r="B57" s="106" t="s">
        <v>22</v>
      </c>
      <c r="C57" s="9"/>
      <c r="D57" s="9"/>
      <c r="E57" s="9"/>
      <c r="F57" s="9"/>
      <c r="G57" s="9"/>
      <c r="H57" s="103"/>
      <c r="I57" s="104">
        <v>500</v>
      </c>
    </row>
    <row r="58" spans="1:9">
      <c r="A58" s="4"/>
      <c r="B58" s="84" t="s">
        <v>23</v>
      </c>
      <c r="C58" s="85"/>
      <c r="D58" s="85"/>
      <c r="E58" s="86">
        <f t="shared" si="2"/>
        <v>0</v>
      </c>
      <c r="F58" s="86"/>
      <c r="G58" s="86"/>
      <c r="H58" s="86"/>
      <c r="I58" s="87"/>
    </row>
    <row r="59" spans="1:9">
      <c r="A59" s="90">
        <v>2020</v>
      </c>
      <c r="B59" s="95" t="s">
        <v>188</v>
      </c>
      <c r="C59" s="9">
        <v>1122.8599999999988</v>
      </c>
      <c r="D59" s="9">
        <v>0</v>
      </c>
      <c r="E59" s="9">
        <f t="shared" si="2"/>
        <v>1122.8599999999988</v>
      </c>
      <c r="F59" s="9">
        <v>0</v>
      </c>
      <c r="G59" s="9">
        <f t="shared" si="1"/>
        <v>1122.8599999999988</v>
      </c>
      <c r="H59" s="9"/>
      <c r="I59" s="9"/>
    </row>
    <row r="60" spans="1:9">
      <c r="A60" s="90">
        <v>2020</v>
      </c>
      <c r="B60" s="95" t="s">
        <v>24</v>
      </c>
      <c r="C60" s="9">
        <v>2891.3099999999977</v>
      </c>
      <c r="D60" s="9">
        <v>2891.31</v>
      </c>
      <c r="E60" s="9">
        <f>C60-D60</f>
        <v>0</v>
      </c>
      <c r="F60" s="9">
        <v>0</v>
      </c>
      <c r="G60" s="9">
        <f t="shared" si="1"/>
        <v>0</v>
      </c>
      <c r="H60" s="9"/>
      <c r="I60" s="9"/>
    </row>
    <row r="61" spans="1:9">
      <c r="A61" s="90">
        <v>2021</v>
      </c>
      <c r="B61" s="94" t="s">
        <v>189</v>
      </c>
      <c r="C61" s="9">
        <v>3000</v>
      </c>
      <c r="D61" s="9">
        <v>0</v>
      </c>
      <c r="E61" s="9">
        <f t="shared" ref="E61:E77" si="3">C61-D61</f>
        <v>3000</v>
      </c>
      <c r="F61" s="9">
        <v>0</v>
      </c>
      <c r="G61" s="9">
        <f t="shared" si="1"/>
        <v>3000</v>
      </c>
      <c r="H61" s="9"/>
      <c r="I61" s="9"/>
    </row>
    <row r="62" spans="1:9" customFormat="1" ht="14.5">
      <c r="A62" s="90">
        <v>2021</v>
      </c>
      <c r="B62" s="94" t="s">
        <v>23</v>
      </c>
      <c r="C62" s="9">
        <v>9223.48</v>
      </c>
      <c r="D62" s="9">
        <v>9223.48</v>
      </c>
      <c r="E62" s="9">
        <f t="shared" si="3"/>
        <v>0</v>
      </c>
      <c r="F62" s="9">
        <v>0</v>
      </c>
      <c r="G62" s="9">
        <f t="shared" si="1"/>
        <v>0</v>
      </c>
      <c r="H62" s="9"/>
      <c r="I62" s="9"/>
    </row>
    <row r="63" spans="1:9" customFormat="1" ht="14.5">
      <c r="A63" s="90">
        <v>2021</v>
      </c>
      <c r="B63" s="94" t="s">
        <v>24</v>
      </c>
      <c r="C63" s="9">
        <v>25000</v>
      </c>
      <c r="D63" s="97">
        <v>8245.91</v>
      </c>
      <c r="E63" s="9">
        <f t="shared" si="3"/>
        <v>16754.09</v>
      </c>
      <c r="F63" s="9">
        <f>1500*6</f>
        <v>9000</v>
      </c>
      <c r="G63" s="9">
        <f t="shared" si="1"/>
        <v>7754.09</v>
      </c>
      <c r="H63" s="9"/>
      <c r="I63" s="9"/>
    </row>
    <row r="64" spans="1:9" customFormat="1" ht="14.5">
      <c r="A64" s="90">
        <v>2022</v>
      </c>
      <c r="B64" s="94" t="s">
        <v>25</v>
      </c>
      <c r="C64" s="9">
        <v>3000</v>
      </c>
      <c r="D64" s="9">
        <v>2585.58</v>
      </c>
      <c r="E64" s="9">
        <f t="shared" si="3"/>
        <v>414.42000000000007</v>
      </c>
      <c r="F64" s="9">
        <f>E64</f>
        <v>414.42000000000007</v>
      </c>
      <c r="G64" s="9">
        <f t="shared" si="1"/>
        <v>0</v>
      </c>
      <c r="H64" s="9"/>
      <c r="I64" s="9"/>
    </row>
    <row r="65" spans="1:9" customFormat="1" ht="14.5">
      <c r="A65" s="90">
        <v>2022</v>
      </c>
      <c r="B65" s="96" t="s">
        <v>19</v>
      </c>
      <c r="C65" s="9">
        <v>6000</v>
      </c>
      <c r="D65" s="9">
        <v>2585.31</v>
      </c>
      <c r="E65" s="9">
        <f t="shared" si="3"/>
        <v>3414.69</v>
      </c>
      <c r="F65" s="9">
        <f>E65</f>
        <v>3414.69</v>
      </c>
      <c r="G65" s="9">
        <f t="shared" si="1"/>
        <v>0</v>
      </c>
      <c r="H65" s="9"/>
      <c r="I65" s="9"/>
    </row>
    <row r="66" spans="1:9" customFormat="1" ht="14.5">
      <c r="A66" s="90">
        <v>2022</v>
      </c>
      <c r="B66" s="96" t="s">
        <v>190</v>
      </c>
      <c r="C66" s="9">
        <v>5000</v>
      </c>
      <c r="D66" s="9">
        <v>0</v>
      </c>
      <c r="E66" s="9">
        <f t="shared" si="3"/>
        <v>5000</v>
      </c>
      <c r="F66" s="9">
        <v>0</v>
      </c>
      <c r="G66" s="9">
        <f t="shared" si="1"/>
        <v>5000</v>
      </c>
      <c r="H66" s="9"/>
      <c r="I66" s="9"/>
    </row>
    <row r="67" spans="1:9" customFormat="1" ht="14.5">
      <c r="A67" s="90">
        <v>2022</v>
      </c>
      <c r="B67" s="95" t="s">
        <v>23</v>
      </c>
      <c r="C67" s="9">
        <v>13000</v>
      </c>
      <c r="D67" s="9">
        <v>7402.01</v>
      </c>
      <c r="E67" s="9">
        <f t="shared" si="3"/>
        <v>5597.99</v>
      </c>
      <c r="F67" s="9">
        <v>0</v>
      </c>
      <c r="G67" s="9">
        <f t="shared" si="1"/>
        <v>5597.99</v>
      </c>
      <c r="H67" s="9">
        <v>7000</v>
      </c>
      <c r="I67" s="9"/>
    </row>
    <row r="68" spans="1:9" customFormat="1" ht="14.5">
      <c r="A68" s="90">
        <v>2022</v>
      </c>
      <c r="B68" s="95" t="s">
        <v>24</v>
      </c>
      <c r="C68" s="9">
        <v>20000</v>
      </c>
      <c r="D68" s="9">
        <v>0</v>
      </c>
      <c r="E68" s="9">
        <f t="shared" si="3"/>
        <v>20000</v>
      </c>
      <c r="F68" s="9">
        <v>0</v>
      </c>
      <c r="G68" s="9">
        <f t="shared" si="1"/>
        <v>20000</v>
      </c>
      <c r="H68" s="9">
        <v>20000</v>
      </c>
      <c r="I68" s="9"/>
    </row>
    <row r="69" spans="1:9" customFormat="1" ht="14.5">
      <c r="A69" s="90">
        <v>2022</v>
      </c>
      <c r="B69" s="94" t="s">
        <v>26</v>
      </c>
      <c r="C69" s="9">
        <v>17000</v>
      </c>
      <c r="D69" s="9">
        <v>20861.512499999997</v>
      </c>
      <c r="E69" s="9">
        <f t="shared" si="3"/>
        <v>-3861.5124999999971</v>
      </c>
      <c r="F69" s="9">
        <v>0</v>
      </c>
      <c r="G69" s="9">
        <f t="shared" si="1"/>
        <v>-3861.5124999999971</v>
      </c>
      <c r="H69" s="9"/>
      <c r="I69" s="9"/>
    </row>
    <row r="70" spans="1:9" customFormat="1" ht="14.5">
      <c r="A70" s="90">
        <v>2023</v>
      </c>
      <c r="B70" s="94" t="s">
        <v>24</v>
      </c>
      <c r="C70" s="9"/>
      <c r="D70" s="9"/>
      <c r="E70" s="9"/>
      <c r="F70" s="9"/>
      <c r="G70" s="9"/>
      <c r="H70" s="9"/>
      <c r="I70" s="9">
        <v>13000</v>
      </c>
    </row>
    <row r="71" spans="1:9" customFormat="1" ht="14.5">
      <c r="A71" s="90">
        <v>2023</v>
      </c>
      <c r="B71" s="94" t="s">
        <v>191</v>
      </c>
      <c r="C71" s="9"/>
      <c r="D71" s="9"/>
      <c r="E71" s="9"/>
      <c r="F71" s="9"/>
      <c r="G71" s="9"/>
      <c r="H71" s="9"/>
      <c r="I71" s="9">
        <v>35000</v>
      </c>
    </row>
    <row r="72" spans="1:9" customFormat="1" ht="14.5">
      <c r="A72" s="90">
        <v>2023</v>
      </c>
      <c r="B72" s="98" t="s">
        <v>192</v>
      </c>
      <c r="C72" s="99"/>
      <c r="D72" s="99"/>
      <c r="E72" s="99"/>
      <c r="F72" s="99"/>
      <c r="G72" s="99"/>
      <c r="H72" s="99"/>
      <c r="I72" s="99">
        <v>10000</v>
      </c>
    </row>
    <row r="73" spans="1:9">
      <c r="A73" s="4"/>
      <c r="B73" s="84" t="s">
        <v>27</v>
      </c>
      <c r="C73" s="85"/>
      <c r="D73" s="85"/>
      <c r="E73" s="86">
        <f t="shared" si="3"/>
        <v>0</v>
      </c>
      <c r="F73" s="86"/>
      <c r="G73" s="86"/>
      <c r="H73" s="86"/>
      <c r="I73" s="87"/>
    </row>
    <row r="74" spans="1:9">
      <c r="A74" s="90">
        <v>2020</v>
      </c>
      <c r="B74" s="91" t="s">
        <v>193</v>
      </c>
      <c r="C74" s="92">
        <v>1449.6900000000005</v>
      </c>
      <c r="D74" s="92">
        <v>0</v>
      </c>
      <c r="E74" s="92">
        <f t="shared" si="3"/>
        <v>1449.6900000000005</v>
      </c>
      <c r="F74" s="92">
        <f>E74</f>
        <v>1449.6900000000005</v>
      </c>
      <c r="G74" s="92">
        <f t="shared" si="1"/>
        <v>0</v>
      </c>
      <c r="H74" s="92"/>
      <c r="I74" s="92"/>
    </row>
    <row r="75" spans="1:9" customFormat="1" ht="14.5">
      <c r="A75" s="90">
        <v>2020</v>
      </c>
      <c r="B75" s="95" t="s">
        <v>194</v>
      </c>
      <c r="C75" s="9">
        <v>2116.88</v>
      </c>
      <c r="D75" s="9">
        <v>0</v>
      </c>
      <c r="E75" s="9">
        <f t="shared" si="3"/>
        <v>2116.88</v>
      </c>
      <c r="F75" s="9">
        <f>E75</f>
        <v>2116.88</v>
      </c>
      <c r="G75" s="9">
        <f t="shared" si="1"/>
        <v>0</v>
      </c>
      <c r="H75" s="9"/>
      <c r="I75" s="9"/>
    </row>
    <row r="76" spans="1:9" customFormat="1" ht="14.5">
      <c r="A76" s="90">
        <v>2022</v>
      </c>
      <c r="B76" s="94" t="s">
        <v>27</v>
      </c>
      <c r="C76" s="9">
        <v>155909.16</v>
      </c>
      <c r="D76" s="10">
        <v>107977.91249999999</v>
      </c>
      <c r="E76" s="9">
        <f t="shared" si="3"/>
        <v>47931.247500000012</v>
      </c>
      <c r="F76" s="9">
        <f>E76</f>
        <v>47931.247500000012</v>
      </c>
      <c r="G76" s="9">
        <f t="shared" si="1"/>
        <v>0</v>
      </c>
      <c r="H76" s="9"/>
      <c r="I76" s="9"/>
    </row>
    <row r="77" spans="1:9" customFormat="1" ht="14.5">
      <c r="A77" s="90">
        <v>2022</v>
      </c>
      <c r="B77" s="94" t="s">
        <v>195</v>
      </c>
      <c r="C77" s="9">
        <v>1000</v>
      </c>
      <c r="D77" s="10">
        <v>1974.86</v>
      </c>
      <c r="E77" s="9">
        <f t="shared" si="3"/>
        <v>-974.8599999999999</v>
      </c>
      <c r="F77" s="9">
        <v>0</v>
      </c>
      <c r="G77" s="9">
        <f t="shared" si="1"/>
        <v>-974.8599999999999</v>
      </c>
      <c r="H77" s="9"/>
      <c r="I77" s="9"/>
    </row>
    <row r="78" spans="1:9" customFormat="1" ht="14.5">
      <c r="A78" s="90">
        <v>2023</v>
      </c>
      <c r="B78" s="94" t="s">
        <v>27</v>
      </c>
      <c r="C78" s="9"/>
      <c r="D78" s="10"/>
      <c r="E78" s="9"/>
      <c r="F78" s="9"/>
      <c r="G78" s="9"/>
      <c r="H78" s="9"/>
      <c r="I78" s="9">
        <v>94093.099999999991</v>
      </c>
    </row>
    <row r="79" spans="1:9" customFormat="1" ht="14.5">
      <c r="A79" s="100">
        <v>2023</v>
      </c>
      <c r="B79" s="94" t="s">
        <v>48</v>
      </c>
      <c r="C79" s="9"/>
      <c r="D79" s="10"/>
      <c r="E79" s="9"/>
      <c r="F79" s="9"/>
      <c r="G79" s="9"/>
      <c r="H79" s="9"/>
      <c r="I79" s="9">
        <v>239587.63307896297</v>
      </c>
    </row>
    <row r="80" spans="1:9" customFormat="1" ht="14.5">
      <c r="A80" s="105"/>
      <c r="B80" s="108"/>
      <c r="C80" s="107"/>
      <c r="D80" s="107"/>
      <c r="E80" s="107"/>
      <c r="F80" s="107"/>
      <c r="G80" s="107"/>
      <c r="H80" s="107"/>
      <c r="I80" s="107"/>
    </row>
    <row r="81" spans="2:3">
      <c r="B81" s="108" t="s">
        <v>196</v>
      </c>
      <c r="C81" s="105"/>
    </row>
    <row r="82" spans="2:3">
      <c r="B82" s="101">
        <v>599180.73</v>
      </c>
    </row>
  </sheetData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showGridLines="0" workbookViewId="0"/>
  </sheetViews>
  <sheetFormatPr defaultRowHeight="14.5"/>
  <cols>
    <col min="1" max="1" width="9.36328125" bestFit="1" customWidth="1"/>
    <col min="2" max="2" width="4.08984375" customWidth="1"/>
    <col min="3" max="3" width="2" bestFit="1" customWidth="1"/>
    <col min="4" max="4" width="61.6328125" bestFit="1" customWidth="1"/>
    <col min="5" max="5" width="3.81640625" bestFit="1" customWidth="1"/>
    <col min="6" max="6" width="18.36328125" bestFit="1" customWidth="1"/>
  </cols>
  <sheetData>
    <row r="1" spans="1:6">
      <c r="A1" s="105" t="s">
        <v>32</v>
      </c>
      <c r="B1" s="105" t="s">
        <v>1</v>
      </c>
      <c r="E1" s="105" t="s">
        <v>33</v>
      </c>
      <c r="F1" s="105" t="s">
        <v>197</v>
      </c>
    </row>
    <row r="2" spans="1:6">
      <c r="A2" s="105">
        <v>1</v>
      </c>
      <c r="B2" s="105" t="s">
        <v>34</v>
      </c>
      <c r="E2" s="105" t="s">
        <v>35</v>
      </c>
      <c r="F2" s="109">
        <v>599180.73</v>
      </c>
    </row>
    <row r="3" spans="1:6">
      <c r="A3" s="110">
        <v>2</v>
      </c>
      <c r="B3" s="110" t="s">
        <v>36</v>
      </c>
      <c r="C3" s="110"/>
      <c r="D3" s="110"/>
      <c r="E3" s="110" t="s">
        <v>35</v>
      </c>
      <c r="F3" s="111">
        <v>213569.01</v>
      </c>
    </row>
    <row r="4" spans="1:6">
      <c r="A4" s="105">
        <v>3</v>
      </c>
      <c r="C4" s="112" t="s">
        <v>198</v>
      </c>
      <c r="D4" s="112"/>
      <c r="E4" s="112" t="s">
        <v>35</v>
      </c>
      <c r="F4" s="113">
        <v>58446.51</v>
      </c>
    </row>
    <row r="5" spans="1:6">
      <c r="A5" s="105">
        <v>4</v>
      </c>
      <c r="D5" s="105" t="s">
        <v>199</v>
      </c>
      <c r="E5" s="105" t="s">
        <v>35</v>
      </c>
      <c r="F5" s="109">
        <v>28446.51</v>
      </c>
    </row>
    <row r="6" spans="1:6">
      <c r="A6" s="105">
        <v>4</v>
      </c>
      <c r="D6" s="105" t="s">
        <v>200</v>
      </c>
      <c r="E6" s="105" t="s">
        <v>35</v>
      </c>
      <c r="F6" s="109">
        <v>15000</v>
      </c>
    </row>
    <row r="7" spans="1:6">
      <c r="A7" s="105">
        <v>4</v>
      </c>
      <c r="D7" s="105" t="s">
        <v>201</v>
      </c>
      <c r="E7" s="105" t="s">
        <v>35</v>
      </c>
      <c r="F7" s="109">
        <v>8000</v>
      </c>
    </row>
    <row r="8" spans="1:6">
      <c r="A8" s="105">
        <v>4</v>
      </c>
      <c r="D8" s="105" t="s">
        <v>202</v>
      </c>
      <c r="E8" s="105" t="s">
        <v>35</v>
      </c>
      <c r="F8" s="109">
        <v>7000</v>
      </c>
    </row>
    <row r="9" spans="1:6">
      <c r="A9" s="105">
        <v>3</v>
      </c>
      <c r="C9" s="112" t="s">
        <v>203</v>
      </c>
      <c r="D9" s="112"/>
      <c r="E9" s="112" t="s">
        <v>35</v>
      </c>
      <c r="F9" s="113">
        <v>109390.3</v>
      </c>
    </row>
    <row r="10" spans="1:6">
      <c r="A10" s="105">
        <v>4</v>
      </c>
      <c r="D10" s="105" t="s">
        <v>204</v>
      </c>
      <c r="E10" s="105" t="s">
        <v>35</v>
      </c>
      <c r="F10" s="109">
        <v>87000</v>
      </c>
    </row>
    <row r="11" spans="1:6">
      <c r="A11" s="105">
        <v>4</v>
      </c>
      <c r="D11" s="105" t="s">
        <v>199</v>
      </c>
      <c r="E11" s="105" t="s">
        <v>35</v>
      </c>
      <c r="F11" s="109">
        <v>22390.3</v>
      </c>
    </row>
    <row r="12" spans="1:6">
      <c r="A12" s="105">
        <v>3</v>
      </c>
      <c r="C12" s="112" t="s">
        <v>205</v>
      </c>
      <c r="D12" s="112"/>
      <c r="E12" s="112" t="s">
        <v>35</v>
      </c>
      <c r="F12" s="113">
        <v>45732.2</v>
      </c>
    </row>
    <row r="13" spans="1:6">
      <c r="A13" s="105">
        <v>4</v>
      </c>
      <c r="D13" s="105" t="s">
        <v>206</v>
      </c>
      <c r="E13" s="105" t="s">
        <v>35</v>
      </c>
      <c r="F13" s="109">
        <v>40000</v>
      </c>
    </row>
    <row r="14" spans="1:6">
      <c r="A14" s="105">
        <v>4</v>
      </c>
      <c r="D14" s="105" t="s">
        <v>199</v>
      </c>
      <c r="E14" s="105" t="s">
        <v>35</v>
      </c>
      <c r="F14" s="109">
        <v>5732.2</v>
      </c>
    </row>
    <row r="15" spans="1:6">
      <c r="A15" s="110">
        <v>2</v>
      </c>
      <c r="B15" s="110" t="s">
        <v>37</v>
      </c>
      <c r="C15" s="110"/>
      <c r="D15" s="110"/>
      <c r="E15" s="110" t="s">
        <v>35</v>
      </c>
      <c r="F15" s="111">
        <v>50961.32</v>
      </c>
    </row>
    <row r="16" spans="1:6">
      <c r="A16" s="105">
        <v>3</v>
      </c>
      <c r="C16" s="112" t="s">
        <v>207</v>
      </c>
      <c r="D16" s="112"/>
      <c r="E16" s="112" t="s">
        <v>35</v>
      </c>
      <c r="F16" s="113">
        <v>10000</v>
      </c>
    </row>
    <row r="17" spans="1:6">
      <c r="A17" s="105">
        <v>4</v>
      </c>
      <c r="D17" s="105" t="s">
        <v>208</v>
      </c>
      <c r="E17" s="105" t="s">
        <v>35</v>
      </c>
      <c r="F17" s="109">
        <v>10000</v>
      </c>
    </row>
    <row r="18" spans="1:6">
      <c r="A18" s="105">
        <v>3</v>
      </c>
      <c r="C18" s="105" t="s">
        <v>209</v>
      </c>
      <c r="E18" s="105" t="s">
        <v>35</v>
      </c>
      <c r="F18" s="109">
        <v>10000</v>
      </c>
    </row>
    <row r="19" spans="1:6">
      <c r="A19" s="105">
        <v>4</v>
      </c>
      <c r="D19" s="105" t="s">
        <v>210</v>
      </c>
      <c r="E19" s="105" t="s">
        <v>35</v>
      </c>
      <c r="F19" s="109">
        <v>10000</v>
      </c>
    </row>
    <row r="20" spans="1:6">
      <c r="A20" s="105">
        <v>3</v>
      </c>
      <c r="C20" s="112" t="s">
        <v>211</v>
      </c>
      <c r="D20" s="112"/>
      <c r="E20" s="112" t="s">
        <v>35</v>
      </c>
      <c r="F20" s="113">
        <v>30961.32</v>
      </c>
    </row>
    <row r="21" spans="1:6">
      <c r="A21" s="105">
        <v>4</v>
      </c>
      <c r="D21" s="105" t="s">
        <v>212</v>
      </c>
      <c r="E21" s="105" t="s">
        <v>35</v>
      </c>
      <c r="F21" s="109">
        <v>15480.66</v>
      </c>
    </row>
    <row r="22" spans="1:6">
      <c r="A22" s="105">
        <v>4</v>
      </c>
      <c r="D22" s="105" t="s">
        <v>213</v>
      </c>
      <c r="E22" s="105" t="s">
        <v>35</v>
      </c>
      <c r="F22" s="109">
        <v>15480.66</v>
      </c>
    </row>
    <row r="23" spans="1:6">
      <c r="A23" s="110">
        <v>2</v>
      </c>
      <c r="B23" s="110" t="s">
        <v>38</v>
      </c>
      <c r="C23" s="110"/>
      <c r="D23" s="110"/>
      <c r="E23" s="110" t="s">
        <v>35</v>
      </c>
      <c r="F23" s="111">
        <v>30139.16</v>
      </c>
    </row>
    <row r="24" spans="1:6">
      <c r="A24" s="105">
        <v>3</v>
      </c>
      <c r="C24" s="112" t="s">
        <v>214</v>
      </c>
      <c r="D24" s="112"/>
      <c r="E24" s="112" t="s">
        <v>35</v>
      </c>
      <c r="F24" s="113">
        <v>30139.16</v>
      </c>
    </row>
    <row r="25" spans="1:6">
      <c r="A25" s="105">
        <v>4</v>
      </c>
      <c r="D25" s="105" t="s">
        <v>199</v>
      </c>
      <c r="E25" s="105" t="s">
        <v>35</v>
      </c>
      <c r="F25" s="109">
        <v>15139.16</v>
      </c>
    </row>
    <row r="26" spans="1:6">
      <c r="A26" s="105">
        <v>4</v>
      </c>
      <c r="D26" s="105" t="s">
        <v>215</v>
      </c>
      <c r="E26" s="105" t="s">
        <v>35</v>
      </c>
      <c r="F26" s="109">
        <v>15000</v>
      </c>
    </row>
    <row r="27" spans="1:6">
      <c r="A27" s="110">
        <v>2</v>
      </c>
      <c r="B27" s="110" t="s">
        <v>39</v>
      </c>
      <c r="C27" s="110"/>
      <c r="D27" s="110"/>
      <c r="E27" s="110" t="s">
        <v>35</v>
      </c>
      <c r="F27" s="111">
        <v>40153.370000000003</v>
      </c>
    </row>
    <row r="28" spans="1:6">
      <c r="A28" s="105">
        <v>3</v>
      </c>
      <c r="C28" s="112" t="s">
        <v>216</v>
      </c>
      <c r="D28" s="112"/>
      <c r="E28" s="112" t="s">
        <v>35</v>
      </c>
      <c r="F28" s="113">
        <v>40153.370000000003</v>
      </c>
    </row>
    <row r="29" spans="1:6">
      <c r="A29" s="105">
        <v>4</v>
      </c>
      <c r="D29" s="105" t="s">
        <v>217</v>
      </c>
      <c r="E29" s="105" t="s">
        <v>35</v>
      </c>
      <c r="F29" s="109">
        <v>10000</v>
      </c>
    </row>
    <row r="30" spans="1:6">
      <c r="A30" s="105">
        <v>4</v>
      </c>
      <c r="D30" s="105" t="s">
        <v>218</v>
      </c>
      <c r="E30" s="105" t="s">
        <v>35</v>
      </c>
      <c r="F30" s="109">
        <v>5000</v>
      </c>
    </row>
    <row r="31" spans="1:6">
      <c r="A31" s="105">
        <v>4</v>
      </c>
      <c r="D31" s="105" t="s">
        <v>199</v>
      </c>
      <c r="E31" s="105" t="s">
        <v>35</v>
      </c>
      <c r="F31" s="109">
        <v>25153.37</v>
      </c>
    </row>
    <row r="32" spans="1:6">
      <c r="A32" s="110">
        <v>2</v>
      </c>
      <c r="B32" s="110" t="s">
        <v>40</v>
      </c>
      <c r="C32" s="110"/>
      <c r="D32" s="110"/>
      <c r="E32" s="110" t="s">
        <v>35</v>
      </c>
      <c r="F32" s="111">
        <v>10615.18</v>
      </c>
    </row>
    <row r="33" spans="1:6">
      <c r="A33" s="105">
        <v>3</v>
      </c>
      <c r="C33" s="112" t="s">
        <v>219</v>
      </c>
      <c r="D33" s="112"/>
      <c r="E33" s="112" t="s">
        <v>35</v>
      </c>
      <c r="F33" s="113">
        <v>10615.18</v>
      </c>
    </row>
    <row r="34" spans="1:6">
      <c r="A34" s="105">
        <v>4</v>
      </c>
      <c r="D34" s="105" t="s">
        <v>220</v>
      </c>
      <c r="E34" s="105" t="s">
        <v>35</v>
      </c>
      <c r="F34" s="105">
        <v>500</v>
      </c>
    </row>
    <row r="35" spans="1:6">
      <c r="A35" s="105">
        <v>4</v>
      </c>
      <c r="D35" s="105" t="s">
        <v>199</v>
      </c>
      <c r="E35" s="105" t="s">
        <v>35</v>
      </c>
      <c r="F35" s="109">
        <v>10115.18</v>
      </c>
    </row>
    <row r="36" spans="1:6">
      <c r="A36" s="110">
        <v>2</v>
      </c>
      <c r="B36" s="110" t="s">
        <v>41</v>
      </c>
      <c r="C36" s="110"/>
      <c r="D36" s="110"/>
      <c r="E36" s="110" t="s">
        <v>35</v>
      </c>
      <c r="F36" s="111">
        <v>90117.04</v>
      </c>
    </row>
    <row r="37" spans="1:6">
      <c r="A37" s="105">
        <v>3</v>
      </c>
      <c r="C37" s="112" t="s">
        <v>221</v>
      </c>
      <c r="D37" s="112"/>
      <c r="E37" s="112" t="s">
        <v>35</v>
      </c>
      <c r="F37" s="113">
        <v>38994.54</v>
      </c>
    </row>
    <row r="38" spans="1:6">
      <c r="A38" s="105">
        <v>4</v>
      </c>
      <c r="D38" s="105" t="s">
        <v>222</v>
      </c>
      <c r="E38" s="105" t="s">
        <v>35</v>
      </c>
      <c r="F38" s="109">
        <v>20000</v>
      </c>
    </row>
    <row r="39" spans="1:6">
      <c r="A39" s="105">
        <v>4</v>
      </c>
      <c r="D39" s="105" t="s">
        <v>199</v>
      </c>
      <c r="E39" s="105" t="s">
        <v>35</v>
      </c>
      <c r="F39" s="109">
        <v>3994.54</v>
      </c>
    </row>
    <row r="40" spans="1:6">
      <c r="A40" s="105">
        <v>4</v>
      </c>
      <c r="D40" s="105" t="s">
        <v>223</v>
      </c>
      <c r="E40" s="105" t="s">
        <v>35</v>
      </c>
      <c r="F40" s="109">
        <v>15000</v>
      </c>
    </row>
    <row r="41" spans="1:6">
      <c r="A41" s="105">
        <v>3</v>
      </c>
      <c r="C41" s="112" t="s">
        <v>224</v>
      </c>
      <c r="D41" s="112"/>
      <c r="E41" s="112" t="s">
        <v>35</v>
      </c>
      <c r="F41" s="113">
        <v>15732.2</v>
      </c>
    </row>
    <row r="42" spans="1:6">
      <c r="A42" s="105">
        <v>4</v>
      </c>
      <c r="D42" s="105" t="s">
        <v>225</v>
      </c>
      <c r="E42" s="105" t="s">
        <v>35</v>
      </c>
      <c r="F42" s="109">
        <v>6000</v>
      </c>
    </row>
    <row r="43" spans="1:6">
      <c r="A43" s="105">
        <v>4</v>
      </c>
      <c r="D43" s="105" t="s">
        <v>199</v>
      </c>
      <c r="E43" s="105" t="s">
        <v>35</v>
      </c>
      <c r="F43" s="109">
        <v>5732.2</v>
      </c>
    </row>
    <row r="44" spans="1:6">
      <c r="A44" s="105">
        <v>4</v>
      </c>
      <c r="D44" s="105" t="s">
        <v>226</v>
      </c>
      <c r="E44" s="105" t="s">
        <v>35</v>
      </c>
      <c r="F44" s="109">
        <v>4000</v>
      </c>
    </row>
    <row r="45" spans="1:6">
      <c r="A45" s="105">
        <v>3</v>
      </c>
      <c r="C45" s="112" t="s">
        <v>227</v>
      </c>
      <c r="D45" s="112"/>
      <c r="E45" s="112" t="s">
        <v>35</v>
      </c>
      <c r="F45" s="113">
        <v>35390.300000000003</v>
      </c>
    </row>
    <row r="46" spans="1:6">
      <c r="A46" s="105">
        <v>4</v>
      </c>
      <c r="D46" s="105" t="s">
        <v>228</v>
      </c>
      <c r="E46" s="105" t="s">
        <v>35</v>
      </c>
      <c r="F46" s="109">
        <v>13000</v>
      </c>
    </row>
    <row r="47" spans="1:6">
      <c r="A47" s="105">
        <v>4</v>
      </c>
      <c r="D47" s="105" t="s">
        <v>199</v>
      </c>
      <c r="E47" s="105" t="s">
        <v>35</v>
      </c>
      <c r="F47" s="109">
        <v>22390.3</v>
      </c>
    </row>
    <row r="48" spans="1:6">
      <c r="A48" s="110">
        <v>2</v>
      </c>
      <c r="B48" s="110" t="s">
        <v>42</v>
      </c>
      <c r="C48" s="110"/>
      <c r="D48" s="110"/>
      <c r="E48" s="110" t="s">
        <v>35</v>
      </c>
      <c r="F48" s="111">
        <v>1000</v>
      </c>
    </row>
    <row r="49" spans="1:6">
      <c r="A49" s="105">
        <v>3</v>
      </c>
      <c r="C49" s="112" t="s">
        <v>229</v>
      </c>
      <c r="D49" s="112"/>
      <c r="E49" s="112" t="s">
        <v>35</v>
      </c>
      <c r="F49" s="113">
        <v>1000</v>
      </c>
    </row>
    <row r="50" spans="1:6">
      <c r="A50" s="105">
        <v>4</v>
      </c>
      <c r="D50" s="105" t="s">
        <v>230</v>
      </c>
      <c r="E50" s="105" t="s">
        <v>35</v>
      </c>
      <c r="F50" s="109">
        <v>1000</v>
      </c>
    </row>
    <row r="51" spans="1:6">
      <c r="A51" s="110">
        <v>2</v>
      </c>
      <c r="B51" s="110" t="s">
        <v>43</v>
      </c>
      <c r="C51" s="110"/>
      <c r="D51" s="110"/>
      <c r="E51" s="110" t="s">
        <v>35</v>
      </c>
      <c r="F51" s="111">
        <v>162625.65</v>
      </c>
    </row>
    <row r="52" spans="1:6">
      <c r="A52" s="105">
        <v>3</v>
      </c>
      <c r="C52" s="112" t="s">
        <v>231</v>
      </c>
      <c r="D52" s="112"/>
      <c r="E52" s="112" t="s">
        <v>35</v>
      </c>
      <c r="F52" s="113">
        <v>2909.91</v>
      </c>
    </row>
    <row r="53" spans="1:6">
      <c r="A53" s="105">
        <v>4</v>
      </c>
      <c r="D53" s="105" t="s">
        <v>232</v>
      </c>
      <c r="E53" s="105" t="s">
        <v>35</v>
      </c>
      <c r="F53" s="109">
        <v>1409.91</v>
      </c>
    </row>
    <row r="54" spans="1:6">
      <c r="A54" s="105">
        <v>4</v>
      </c>
      <c r="D54" s="105" t="s">
        <v>233</v>
      </c>
      <c r="E54" s="105" t="s">
        <v>35</v>
      </c>
      <c r="F54" s="109">
        <v>1000</v>
      </c>
    </row>
    <row r="55" spans="1:6">
      <c r="A55" s="105">
        <v>4</v>
      </c>
      <c r="D55" s="105" t="s">
        <v>234</v>
      </c>
      <c r="E55" s="105" t="s">
        <v>35</v>
      </c>
      <c r="F55" s="105">
        <v>500</v>
      </c>
    </row>
    <row r="56" spans="1:6">
      <c r="A56" s="105">
        <v>3</v>
      </c>
      <c r="C56" s="112" t="s">
        <v>235</v>
      </c>
      <c r="D56" s="112"/>
      <c r="E56" s="112" t="s">
        <v>35</v>
      </c>
      <c r="F56" s="113">
        <v>38291.81</v>
      </c>
    </row>
    <row r="57" spans="1:6">
      <c r="A57" s="105">
        <v>4</v>
      </c>
      <c r="D57" s="105" t="s">
        <v>125</v>
      </c>
      <c r="E57" s="105" t="s">
        <v>35</v>
      </c>
      <c r="F57" s="105">
        <v>0</v>
      </c>
    </row>
    <row r="58" spans="1:6">
      <c r="A58" s="105">
        <v>4</v>
      </c>
      <c r="D58" s="105" t="s">
        <v>236</v>
      </c>
      <c r="E58" s="105" t="s">
        <v>35</v>
      </c>
      <c r="F58" s="109">
        <v>3000</v>
      </c>
    </row>
    <row r="59" spans="1:6">
      <c r="A59" s="105">
        <v>4</v>
      </c>
      <c r="D59" s="105" t="s">
        <v>237</v>
      </c>
      <c r="E59" s="105" t="s">
        <v>35</v>
      </c>
      <c r="F59" s="109">
        <v>5991.81</v>
      </c>
    </row>
    <row r="60" spans="1:6">
      <c r="A60" s="105">
        <v>4</v>
      </c>
      <c r="D60" s="105" t="s">
        <v>238</v>
      </c>
      <c r="E60" s="105" t="s">
        <v>35</v>
      </c>
      <c r="F60" s="109">
        <v>10000</v>
      </c>
    </row>
    <row r="61" spans="1:6">
      <c r="A61" s="105">
        <v>4</v>
      </c>
      <c r="D61" s="105" t="s">
        <v>239</v>
      </c>
      <c r="E61" s="105" t="s">
        <v>35</v>
      </c>
      <c r="F61" s="109">
        <v>1000</v>
      </c>
    </row>
    <row r="62" spans="1:6">
      <c r="A62" s="105">
        <v>4</v>
      </c>
      <c r="D62" s="105" t="s">
        <v>240</v>
      </c>
      <c r="E62" s="105" t="s">
        <v>35</v>
      </c>
      <c r="F62" s="109">
        <v>5000</v>
      </c>
    </row>
    <row r="63" spans="1:6">
      <c r="A63" s="105">
        <v>4</v>
      </c>
      <c r="D63" s="105" t="s">
        <v>241</v>
      </c>
      <c r="E63" s="105" t="s">
        <v>35</v>
      </c>
      <c r="F63" s="109">
        <v>2000</v>
      </c>
    </row>
    <row r="64" spans="1:6">
      <c r="A64" s="105">
        <v>4</v>
      </c>
      <c r="D64" s="105" t="s">
        <v>242</v>
      </c>
      <c r="E64" s="105" t="s">
        <v>35</v>
      </c>
      <c r="F64" s="109">
        <v>4000</v>
      </c>
    </row>
    <row r="65" spans="1:6">
      <c r="A65" s="105">
        <v>4</v>
      </c>
      <c r="D65" s="105" t="s">
        <v>243</v>
      </c>
      <c r="E65" s="105" t="s">
        <v>35</v>
      </c>
      <c r="F65" s="105">
        <v>500</v>
      </c>
    </row>
    <row r="66" spans="1:6">
      <c r="A66" s="105">
        <v>4</v>
      </c>
      <c r="D66" s="105" t="s">
        <v>244</v>
      </c>
      <c r="E66" s="105" t="s">
        <v>35</v>
      </c>
      <c r="F66" s="109">
        <v>4800</v>
      </c>
    </row>
    <row r="67" spans="1:6">
      <c r="A67" s="105">
        <v>4</v>
      </c>
      <c r="D67" s="105" t="s">
        <v>245</v>
      </c>
      <c r="E67" s="105" t="s">
        <v>35</v>
      </c>
      <c r="F67" s="105">
        <v>500</v>
      </c>
    </row>
    <row r="68" spans="1:6">
      <c r="A68" s="105">
        <v>4</v>
      </c>
      <c r="D68" s="105" t="s">
        <v>246</v>
      </c>
      <c r="E68" s="105" t="s">
        <v>35</v>
      </c>
      <c r="F68" s="109">
        <v>1500</v>
      </c>
    </row>
    <row r="69" spans="1:6">
      <c r="A69" s="105">
        <v>3</v>
      </c>
      <c r="C69" s="112" t="s">
        <v>247</v>
      </c>
      <c r="D69" s="112"/>
      <c r="E69" s="112" t="s">
        <v>35</v>
      </c>
      <c r="F69" s="113">
        <v>20400</v>
      </c>
    </row>
    <row r="70" spans="1:6">
      <c r="A70" s="105">
        <v>4</v>
      </c>
      <c r="D70" s="105" t="s">
        <v>248</v>
      </c>
      <c r="E70" s="105" t="s">
        <v>35</v>
      </c>
      <c r="F70" s="109">
        <v>20400</v>
      </c>
    </row>
    <row r="71" spans="1:6">
      <c r="A71" s="105">
        <v>3</v>
      </c>
      <c r="C71" s="112" t="s">
        <v>249</v>
      </c>
      <c r="D71" s="112"/>
      <c r="E71" s="112" t="s">
        <v>35</v>
      </c>
      <c r="F71" s="113">
        <v>69532.55</v>
      </c>
    </row>
    <row r="72" spans="1:6">
      <c r="A72" s="105">
        <v>4</v>
      </c>
      <c r="D72" s="105" t="s">
        <v>250</v>
      </c>
      <c r="E72" s="105" t="s">
        <v>35</v>
      </c>
      <c r="F72" s="109">
        <v>25960.83</v>
      </c>
    </row>
    <row r="73" spans="1:6">
      <c r="A73" s="105">
        <v>4</v>
      </c>
      <c r="D73" s="105" t="s">
        <v>251</v>
      </c>
      <c r="E73" s="105" t="s">
        <v>35</v>
      </c>
      <c r="F73" s="109">
        <v>20851.939999999999</v>
      </c>
    </row>
    <row r="74" spans="1:6">
      <c r="A74" s="105">
        <v>4</v>
      </c>
      <c r="D74" s="105" t="s">
        <v>252</v>
      </c>
      <c r="E74" s="105" t="s">
        <v>35</v>
      </c>
      <c r="F74" s="109">
        <v>22719.78</v>
      </c>
    </row>
    <row r="75" spans="1:6">
      <c r="A75" s="105">
        <v>3</v>
      </c>
      <c r="C75" s="112" t="s">
        <v>253</v>
      </c>
      <c r="D75" s="112"/>
      <c r="E75" s="112" t="s">
        <v>35</v>
      </c>
      <c r="F75" s="113">
        <v>11991.38</v>
      </c>
    </row>
    <row r="76" spans="1:6">
      <c r="A76" s="105">
        <v>4</v>
      </c>
      <c r="D76" s="105" t="s">
        <v>254</v>
      </c>
      <c r="E76" s="105" t="s">
        <v>35</v>
      </c>
      <c r="F76" s="109">
        <v>3000</v>
      </c>
    </row>
    <row r="77" spans="1:6">
      <c r="A77" s="105">
        <v>4</v>
      </c>
      <c r="D77" s="105" t="s">
        <v>255</v>
      </c>
      <c r="E77" s="105" t="s">
        <v>35</v>
      </c>
      <c r="F77" s="109">
        <v>8991.3799999999992</v>
      </c>
    </row>
    <row r="78" spans="1:6">
      <c r="A78" s="105">
        <v>3</v>
      </c>
      <c r="C78" s="112" t="s">
        <v>256</v>
      </c>
      <c r="D78" s="112"/>
      <c r="E78" s="112" t="s">
        <v>35</v>
      </c>
      <c r="F78" s="113">
        <v>6000</v>
      </c>
    </row>
    <row r="79" spans="1:6">
      <c r="A79" s="105">
        <v>4</v>
      </c>
      <c r="D79" s="105" t="s">
        <v>257</v>
      </c>
      <c r="E79" s="105" t="s">
        <v>35</v>
      </c>
      <c r="F79" s="109">
        <v>1000</v>
      </c>
    </row>
    <row r="80" spans="1:6">
      <c r="A80" s="105">
        <v>4</v>
      </c>
      <c r="D80" s="105" t="s">
        <v>258</v>
      </c>
      <c r="E80" s="105" t="s">
        <v>35</v>
      </c>
      <c r="F80" s="109">
        <v>4000</v>
      </c>
    </row>
    <row r="81" spans="1:6">
      <c r="A81" s="105">
        <v>4</v>
      </c>
      <c r="D81" s="105" t="s">
        <v>259</v>
      </c>
      <c r="E81" s="105" t="s">
        <v>35</v>
      </c>
      <c r="F81" s="109">
        <v>1000</v>
      </c>
    </row>
    <row r="82" spans="1:6">
      <c r="A82" s="105">
        <v>3</v>
      </c>
      <c r="C82" s="112" t="s">
        <v>260</v>
      </c>
      <c r="D82" s="112"/>
      <c r="E82" s="112" t="s">
        <v>35</v>
      </c>
      <c r="F82" s="113">
        <v>13500</v>
      </c>
    </row>
    <row r="83" spans="1:6">
      <c r="A83" s="105">
        <v>4</v>
      </c>
      <c r="D83" s="105" t="s">
        <v>261</v>
      </c>
      <c r="E83" s="105" t="s">
        <v>35</v>
      </c>
      <c r="F83" s="109">
        <v>10000</v>
      </c>
    </row>
    <row r="84" spans="1:6">
      <c r="A84" s="105">
        <v>4</v>
      </c>
      <c r="D84" s="105" t="s">
        <v>262</v>
      </c>
      <c r="E84" s="105" t="s">
        <v>35</v>
      </c>
      <c r="F84" s="109">
        <v>3000</v>
      </c>
    </row>
    <row r="85" spans="1:6">
      <c r="A85" s="105">
        <v>4</v>
      </c>
      <c r="D85" s="105" t="s">
        <v>263</v>
      </c>
      <c r="E85" s="105" t="s">
        <v>35</v>
      </c>
      <c r="F85" s="105">
        <v>500</v>
      </c>
    </row>
    <row r="86" spans="1:6">
      <c r="A86" s="110">
        <v>1</v>
      </c>
      <c r="B86" s="110"/>
      <c r="C86" s="110" t="s">
        <v>44</v>
      </c>
      <c r="D86" s="110"/>
      <c r="E86" s="110" t="s">
        <v>45</v>
      </c>
      <c r="F86" s="111">
        <v>599180.73</v>
      </c>
    </row>
  </sheetData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B1</vt:lpstr>
      <vt:lpstr>Sintesi schede</vt:lpstr>
      <vt:lpstr>Prospetto - con residui</vt:lpstr>
      <vt:lpstr>Sintesi da sic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</dc:creator>
  <cp:lastModifiedBy>Agostino</cp:lastModifiedBy>
  <cp:lastPrinted>2021-10-04T09:34:49Z</cp:lastPrinted>
  <dcterms:created xsi:type="dcterms:W3CDTF">2020-09-16T11:21:49Z</dcterms:created>
  <dcterms:modified xsi:type="dcterms:W3CDTF">2022-12-20T11:32:56Z</dcterms:modified>
</cp:coreProperties>
</file>